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Mal4,1-e - Oprava sociáln..." sheetId="2" state="visible" r:id="rId3"/>
  </sheets>
  <definedNames>
    <definedName function="false" hidden="false" localSheetId="1" name="_xlnm.Print_Area" vbProcedure="false">'Mal4,1-e - Oprava sociáln...'!$C$4:$J$76,'Mal4,1-e - Oprava sociáln...'!$C$82:$J$121,'Mal4,1-e - Oprava sociáln...'!$C$127:$K$493</definedName>
    <definedName function="false" hidden="false" localSheetId="1" name="_xlnm.Print_Titles" vbProcedure="false">'Mal4,1-e - Oprava sociáln...'!$137:$137</definedName>
    <definedName function="false" hidden="true" localSheetId="1" name="_xlnm._FilterDatabase" vbProcedure="false">'Mal4,1-e - Oprava sociáln...'!$C$137:$K$493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<sst xmlns="http://schemas.openxmlformats.org/spreadsheetml/2006/main" count="4070" uniqueCount="970">
  <si>
    <t xml:space="preserve">Export Komplet</t>
  </si>
  <si>
    <t xml:space="preserve">2.0</t>
  </si>
  <si>
    <t xml:space="preserve">False</t>
  </si>
  <si>
    <t xml:space="preserve">{a4c4d6d6-69bd-4e2d-b4d9-f956b28c1dac}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</si>
  <si>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</si>
  <si>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</si>
  <si>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</si>
  <si>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</si>
  <si>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</si>
  <si>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</si>
  <si>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</si>
  <si>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</si>
  <si>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</si>
  <si>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Mal4,1-e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</si>
  <si>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</si>
  <si>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</si>
  <si>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sociálního zařízení 4 patro-u výtahu páternoster</t>
  </si>
  <si>
    <t xml:space="preserve">KSO:</t>
  </si>
  <si>
    <t xml:space="preserve">CC-CZ:</t>
  </si>
  <si>
    <t xml:space="preserve">Místo:</t>
  </si>
  <si>
    <t xml:space="preserve">Malinovské náměstí 3,Brno</t>
  </si>
  <si>
    <t xml:space="preserve">Datum:</t>
  </si>
  <si>
    <t xml:space="preserve">22. 4. 2022</t>
  </si>
  <si>
    <t xml:space="preserve">Zadavatel:</t>
  </si>
  <si>
    <t xml:space="preserve">IČ:</t>
  </si>
  <si>
    <t xml:space="preserve">MmBrna,OSM 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</si>
  <si>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</si>
  <si>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</si>
  <si>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</si>
  <si>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</si>
  <si>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R.Volková</t>
  </si>
  <si>
    <t xml:space="preserve">True</t>
  </si>
  <si>
    <t xml:space="preserve">Zpracovatel:</t>
  </si>
  <si>
    <t xml:space="preserve">Radka Volková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</si>
  <si>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</si>
  <si>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</si>
  <si>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</si>
  <si>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</si>
  <si>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</si>
  <si>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</si>
  <si>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</si>
  <si>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</si>
  <si>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</si>
  <si>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</si>
  <si>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</si>
  <si>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</si>
  <si>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</si>
  <si>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</si>
  <si>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</si>
  <si>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</si>
  <si>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</si>
  <si>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</si>
  <si>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</si>
  <si>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</si>
  <si>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</si>
  <si>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</si>
  <si>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</si>
  <si>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</si>
  <si>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</si>
  <si>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</si>
  <si>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</si>
  <si>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</si>
  <si>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</si>
  <si>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</si>
  <si>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</si>
  <si>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</si>
  <si>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</si>
  <si>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</si>
  <si>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</si>
  <si>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</si>
  <si>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</si>
  <si>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</si>
  <si>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</si>
  <si>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</si>
  <si>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</si>
  <si>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</si>
  <si>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</si>
  <si>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</si>
  <si>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</si>
  <si>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</si>
  <si>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</si>
  <si>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</si>
  <si>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</si>
  <si>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</si>
  <si>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</si>
  <si>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</si>
  <si>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</si>
  <si>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</si>
  <si>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</si>
  <si>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</si>
  <si>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1 - Ostatní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</si>
  <si>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</si>
  <si>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</si>
  <si>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</si>
  <si>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</si>
  <si>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</si>
  <si>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</si>
  <si>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</si>
  <si>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</si>
  <si>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</si>
  <si>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</si>
  <si>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</si>
  <si>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</si>
  <si>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</si>
  <si>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</si>
  <si>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</si>
  <si>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</si>
  <si>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</si>
  <si>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</si>
  <si>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</si>
  <si>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</si>
  <si>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</si>
  <si>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</si>
  <si>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</si>
  <si>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</si>
  <si>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</si>
  <si>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</si>
  <si>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</si>
  <si>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</si>
  <si>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</si>
  <si>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</si>
  <si>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</si>
  <si>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</si>
  <si>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</si>
  <si>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</si>
  <si>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</si>
  <si>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</si>
  <si>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</si>
  <si>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</si>
  <si>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</si>
  <si>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</si>
  <si>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Ostatní</t>
  </si>
  <si>
    <t xml:space="preserve">K</t>
  </si>
  <si>
    <t xml:space="preserve">1-pol.2</t>
  </si>
  <si>
    <t xml:space="preserve">Zapravení drážek</t>
  </si>
  <si>
    <t xml:space="preserve">sada</t>
  </si>
  <si>
    <t xml:space="preserve">4</t>
  </si>
  <si>
    <t xml:space="preserve">-803653092</t>
  </si>
  <si>
    <t xml:space="preserve">3</t>
  </si>
  <si>
    <t xml:space="preserve">Svislé a kompletní konstrukce</t>
  </si>
  <si>
    <t xml:space="preserve">317941123</t>
  </si>
  <si>
    <t xml:space="preserve">Osazování ocelových válcovaných nosníků na zdivu I, IE, U, UE nebo L přes č. 14 do č. 22 nebo výšky do 220 mm</t>
  </si>
  <si>
    <t xml:space="preserve">t</t>
  </si>
  <si>
    <t xml:space="preserve">CS ÚRS 2022 01</t>
  </si>
  <si>
    <t xml:space="preserve">-681981937</t>
  </si>
  <si>
    <t xml:space="preserve">VV</t>
  </si>
  <si>
    <t xml:space="preserve">14,3*0,001*1,5</t>
  </si>
  <si>
    <t xml:space="preserve">M</t>
  </si>
  <si>
    <t xml:space="preserve">13010716</t>
  </si>
  <si>
    <t xml:space="preserve">ocel profilová jakost S235JR (11 375) průřez I (IPN) 140</t>
  </si>
  <si>
    <t xml:space="preserve">8</t>
  </si>
  <si>
    <t xml:space="preserve">-1426366628</t>
  </si>
  <si>
    <t xml:space="preserve">0,021*1,1 'Přepočtené koeficientem množství</t>
  </si>
  <si>
    <t xml:space="preserve">342272225.XLA</t>
  </si>
  <si>
    <t xml:space="preserve">Obezdívka závěsného WC- z tvárnic Ytong Klasik  na tenkovrstvou maltu</t>
  </si>
  <si>
    <t xml:space="preserve">kus</t>
  </si>
  <si>
    <t xml:space="preserve">1687562544</t>
  </si>
  <si>
    <t xml:space="preserve">6</t>
  </si>
  <si>
    <t xml:space="preserve">Úpravy povrchů, podlahy a osazování výplní</t>
  </si>
  <si>
    <t xml:space="preserve">5</t>
  </si>
  <si>
    <t xml:space="preserve">611325421</t>
  </si>
  <si>
    <t xml:space="preserve">Oprava vnitřní vápenocementové štukové omítky stropů v rozsahu plochy do 10 %</t>
  </si>
  <si>
    <t xml:space="preserve">m2</t>
  </si>
  <si>
    <t xml:space="preserve">-1379095436</t>
  </si>
  <si>
    <t xml:space="preserve">612131121</t>
  </si>
  <si>
    <t xml:space="preserve">Penetrační disperzní nátěr vnitřních stěn nanášený ručně</t>
  </si>
  <si>
    <t xml:space="preserve">-1459707733</t>
  </si>
  <si>
    <t xml:space="preserve">"ženy2-7"(1,25+2,56+2,9+2,56+2,6+1,0)*2*2,0-1,04*1,0*4-0,8*2,0-1,0*2,0*2-0,6*2,0*2</t>
  </si>
  <si>
    <t xml:space="preserve">(1,1*2)*0,4*4+5*0,3+2</t>
  </si>
  <si>
    <t xml:space="preserve">Mezisoučet</t>
  </si>
  <si>
    <t xml:space="preserve">"muži 8-10"(2,6+3,1)*2*2,0-0,8*2,0+5,0*0,3</t>
  </si>
  <si>
    <t xml:space="preserve">"chodba-1"(4,25+1,05)*2*0,15</t>
  </si>
  <si>
    <t xml:space="preserve">"uklid-12"(0,75+1,1+1,15)*2,0</t>
  </si>
  <si>
    <t xml:space="preserve">Součet</t>
  </si>
  <si>
    <t xml:space="preserve">7</t>
  </si>
  <si>
    <t xml:space="preserve">612135101</t>
  </si>
  <si>
    <t xml:space="preserve">Hrubá výplň rýh ve stěnách maltou jakékoli šířky rýhy</t>
  </si>
  <si>
    <t xml:space="preserve">-418097059</t>
  </si>
  <si>
    <t xml:space="preserve">(80+30)*0,07+(6*0,15)</t>
  </si>
  <si>
    <t xml:space="preserve">612142001</t>
  </si>
  <si>
    <t xml:space="preserve">Potažení vnitřních stěn sklovláknitým pletivem vtlačeným do tenkovrstvé hmoty</t>
  </si>
  <si>
    <t xml:space="preserve">-1879258989</t>
  </si>
  <si>
    <t xml:space="preserve">0,95*(1,2+0,3)*3+1,0*(1,2+0,3)*1</t>
  </si>
  <si>
    <t xml:space="preserve">"muži"1,01*(1,2+0,3)*1</t>
  </si>
  <si>
    <t xml:space="preserve">9</t>
  </si>
  <si>
    <t xml:space="preserve">612321121</t>
  </si>
  <si>
    <t xml:space="preserve">Vápenocementová omítka hladká jednovrstvá vnitřních stěn nanášená ručně</t>
  </si>
  <si>
    <t xml:space="preserve">-1352151174</t>
  </si>
  <si>
    <t xml:space="preserve">10</t>
  </si>
  <si>
    <t xml:space="preserve">612321191</t>
  </si>
  <si>
    <t xml:space="preserve">Příplatek k vápenocementové omítce vnitřních stěn za každých dalších 5 mm tloušťky ručně</t>
  </si>
  <si>
    <t xml:space="preserve">-1783228543</t>
  </si>
  <si>
    <t xml:space="preserve">11</t>
  </si>
  <si>
    <t xml:space="preserve">612325422</t>
  </si>
  <si>
    <t xml:space="preserve">Oprava vnitřní vápenocementové štukové omítky stěn v rozsahu plochy přes 10 do 30 %</t>
  </si>
  <si>
    <t xml:space="preserve">968317162</t>
  </si>
  <si>
    <t xml:space="preserve">12</t>
  </si>
  <si>
    <t xml:space="preserve">612325452</t>
  </si>
  <si>
    <t xml:space="preserve">Příplatek k cenám opravy vápenocementové omítky stěn za dalších 10 mm v rozsahu přes 10 do 30 %</t>
  </si>
  <si>
    <t xml:space="preserve">1196320275</t>
  </si>
  <si>
    <t xml:space="preserve">13</t>
  </si>
  <si>
    <t xml:space="preserve">619991011</t>
  </si>
  <si>
    <t xml:space="preserve">Obalení konstrukcí a prvků fólií přilepenou lepící páskou</t>
  </si>
  <si>
    <t xml:space="preserve">-1952734347</t>
  </si>
  <si>
    <t xml:space="preserve">1,05*1,95*4"ženy"</t>
  </si>
  <si>
    <t xml:space="preserve">"uklid"1,05*1,95</t>
  </si>
  <si>
    <t xml:space="preserve">14</t>
  </si>
  <si>
    <t xml:space="preserve">632441215</t>
  </si>
  <si>
    <t xml:space="preserve">Potěr anhydritový samonivelační litý C20 tl přes 45 do 50 mm</t>
  </si>
  <si>
    <t xml:space="preserve">-599542619</t>
  </si>
  <si>
    <t xml:space="preserve">"chodba-1"4,5</t>
  </si>
  <si>
    <t xml:space="preserve">"ženy 2-7"3,2+5,1+1,3+1,0+1,1+1,3</t>
  </si>
  <si>
    <t xml:space="preserve">"muži8-10"2,4+2,5+2,5</t>
  </si>
  <si>
    <t xml:space="preserve">"úklid 12"5,8</t>
  </si>
  <si>
    <t xml:space="preserve">642942611</t>
  </si>
  <si>
    <t xml:space="preserve">Osazování zárubní nebo rámů dveřních kovových do 2,5 m2 na montážní pěnu</t>
  </si>
  <si>
    <t xml:space="preserve">-1234591776</t>
  </si>
  <si>
    <t xml:space="preserve">16</t>
  </si>
  <si>
    <t xml:space="preserve">55331480</t>
  </si>
  <si>
    <t xml:space="preserve">zárubeň jednokřídlá ocelová pro zdění tl stěny 100mm rozměru 800/1970mm-na půdu</t>
  </si>
  <si>
    <t xml:space="preserve">-1473908603</t>
  </si>
  <si>
    <t xml:space="preserve">Ostatní konstrukce a práce, bourání</t>
  </si>
  <si>
    <t xml:space="preserve">17</t>
  </si>
  <si>
    <t xml:space="preserve">949101111</t>
  </si>
  <si>
    <t xml:space="preserve">Lešení pomocné pro objekty pozemních staveb s lešeňovou podlahou v do 1,9 m zatížení do 150 kg/m2</t>
  </si>
  <si>
    <t xml:space="preserve">2121382948</t>
  </si>
  <si>
    <t xml:space="preserve">30,7</t>
  </si>
  <si>
    <t xml:space="preserve">18</t>
  </si>
  <si>
    <t xml:space="preserve">952901111</t>
  </si>
  <si>
    <t xml:space="preserve">Vyčištění budov bytové a občanské výstavby při výšce podlaží do 4 m</t>
  </si>
  <si>
    <t xml:space="preserve">551006652</t>
  </si>
  <si>
    <t xml:space="preserve">19</t>
  </si>
  <si>
    <t xml:space="preserve">952-pc 0</t>
  </si>
  <si>
    <t xml:space="preserve">Demontáž světel,zrcadla 2x,zásobníky  na teal.papír-5x+dávkovač mýdel-2x,osoušeč rukou 3x,kýbl 5x,štětku 5x,poličky</t>
  </si>
  <si>
    <t xml:space="preserve">1802893437</t>
  </si>
  <si>
    <t xml:space="preserve">20</t>
  </si>
  <si>
    <t xml:space="preserve">962031133</t>
  </si>
  <si>
    <t xml:space="preserve">Bourání příček z cihel pálených na MVC tl do 150 mm</t>
  </si>
  <si>
    <t xml:space="preserve">1549136699</t>
  </si>
  <si>
    <t xml:space="preserve">(1,4+1,2+2,95)*2,2-0,6*2,0*3"ženy"</t>
  </si>
  <si>
    <t xml:space="preserve">"muži"(2,58*2+1,1)*3,3-0,8*2*2-0,6*2</t>
  </si>
  <si>
    <t xml:space="preserve">965081213</t>
  </si>
  <si>
    <t xml:space="preserve">Bourání podlah z dlaždic keramických nebo xylolitových tl do 10 mm plochy přes 1 m2</t>
  </si>
  <si>
    <t xml:space="preserve">1117753867</t>
  </si>
  <si>
    <t xml:space="preserve">22</t>
  </si>
  <si>
    <t xml:space="preserve">968072455</t>
  </si>
  <si>
    <t xml:space="preserve">Vybourání kovových dveřních zárubní pl do 2 m2</t>
  </si>
  <si>
    <t xml:space="preserve">-305351882</t>
  </si>
  <si>
    <t xml:space="preserve">0,8*2,0</t>
  </si>
  <si>
    <t xml:space="preserve">23</t>
  </si>
  <si>
    <t xml:space="preserve">968-pc 1</t>
  </si>
  <si>
    <t xml:space="preserve">Vyvěšení  dveří pl do 2 m2</t>
  </si>
  <si>
    <t xml:space="preserve">1660190774</t>
  </si>
  <si>
    <t xml:space="preserve">6+4+1+1</t>
  </si>
  <si>
    <t xml:space="preserve">24</t>
  </si>
  <si>
    <t xml:space="preserve">968-pc 2</t>
  </si>
  <si>
    <t xml:space="preserve">D+m zrcadlo na celou šířku cca 125cm nad umyvadlem osazené do obkladu-ženy,muži+polička</t>
  </si>
  <si>
    <t xml:space="preserve">-249020777</t>
  </si>
  <si>
    <t xml:space="preserve">1+1</t>
  </si>
  <si>
    <t xml:space="preserve">25</t>
  </si>
  <si>
    <t xml:space="preserve">968-pc 4</t>
  </si>
  <si>
    <t xml:space="preserve">D+m zásobník na toaletní papír</t>
  </si>
  <si>
    <t xml:space="preserve">1020144277</t>
  </si>
  <si>
    <t xml:space="preserve">"ženy"4</t>
  </si>
  <si>
    <t xml:space="preserve">"muži"1</t>
  </si>
  <si>
    <t xml:space="preserve">26</t>
  </si>
  <si>
    <t xml:space="preserve">968-pc 5</t>
  </si>
  <si>
    <t xml:space="preserve">D+m elektrický osoušeč rukou včetně připojení v chodbě</t>
  </si>
  <si>
    <t xml:space="preserve">1107152101</t>
  </si>
  <si>
    <t xml:space="preserve">27</t>
  </si>
  <si>
    <t xml:space="preserve">968-pc 6</t>
  </si>
  <si>
    <t xml:space="preserve">D+m zásobník na tekuté mýdlo</t>
  </si>
  <si>
    <t xml:space="preserve">-1815196337</t>
  </si>
  <si>
    <t xml:space="preserve">28</t>
  </si>
  <si>
    <t xml:space="preserve">968-pc 7</t>
  </si>
  <si>
    <t xml:space="preserve">D+m odpadkový koš s víkem bezdotykový</t>
  </si>
  <si>
    <t xml:space="preserve">-1431072171</t>
  </si>
  <si>
    <t xml:space="preserve">29</t>
  </si>
  <si>
    <t xml:space="preserve">968-pc 8</t>
  </si>
  <si>
    <t xml:space="preserve">D+m štětka na WC</t>
  </si>
  <si>
    <t xml:space="preserve">-204277529</t>
  </si>
  <si>
    <t xml:space="preserve">30</t>
  </si>
  <si>
    <t xml:space="preserve">968-pc 9</t>
  </si>
  <si>
    <t xml:space="preserve">D+m háčků na WC</t>
  </si>
  <si>
    <t xml:space="preserve">-1955927020</t>
  </si>
  <si>
    <t xml:space="preserve">31</t>
  </si>
  <si>
    <t xml:space="preserve">968-pc10</t>
  </si>
  <si>
    <t xml:space="preserve">Výměna dvířek uzávěru vody</t>
  </si>
  <si>
    <t xml:space="preserve">1053509599</t>
  </si>
  <si>
    <t xml:space="preserve">32</t>
  </si>
  <si>
    <t xml:space="preserve">968-pc11</t>
  </si>
  <si>
    <t xml:space="preserve">Zásobník na papírové ručníky</t>
  </si>
  <si>
    <t xml:space="preserve">-1717712137</t>
  </si>
  <si>
    <t xml:space="preserve">33</t>
  </si>
  <si>
    <t xml:space="preserve">971033261</t>
  </si>
  <si>
    <t xml:space="preserve">Vybourání otvorů ve zdivu cihelném pl do 0,0225 m2 na MVC nebo MV tl do 600 mm</t>
  </si>
  <si>
    <t xml:space="preserve">-997448625</t>
  </si>
  <si>
    <t xml:space="preserve">34</t>
  </si>
  <si>
    <t xml:space="preserve">971033531</t>
  </si>
  <si>
    <t xml:space="preserve">Vybourání otvorů ve zdivu cihelném pl do 1 m2 na MVC nebo MV tl do 150 mm</t>
  </si>
  <si>
    <t xml:space="preserve">-1013249909</t>
  </si>
  <si>
    <t xml:space="preserve">1,0*2,1-0,8*2,0</t>
  </si>
  <si>
    <t xml:space="preserve">35</t>
  </si>
  <si>
    <t xml:space="preserve">973031616</t>
  </si>
  <si>
    <t xml:space="preserve">Vysekání kapes ve zdivu cihelném na MV nebo MVC pro špalíky a krabice do 100x100x50 mm</t>
  </si>
  <si>
    <t xml:space="preserve">441298040</t>
  </si>
  <si>
    <t xml:space="preserve">36</t>
  </si>
  <si>
    <t xml:space="preserve">974031121</t>
  </si>
  <si>
    <t xml:space="preserve">Vysekání rýh ve zdivu cihelném hl do 30 mm š do 30 mm</t>
  </si>
  <si>
    <t xml:space="preserve">m</t>
  </si>
  <si>
    <t xml:space="preserve">-37919382</t>
  </si>
  <si>
    <t xml:space="preserve">37</t>
  </si>
  <si>
    <t xml:space="preserve">974031132</t>
  </si>
  <si>
    <t xml:space="preserve">Vysekání rýh ve zdivu cihelném hl do 50 mm š do 70 mm</t>
  </si>
  <si>
    <t xml:space="preserve">1833578704</t>
  </si>
  <si>
    <t xml:space="preserve">38</t>
  </si>
  <si>
    <t xml:space="preserve">974031164</t>
  </si>
  <si>
    <t xml:space="preserve">Vysekání rýh ve zdivu cihelném hl do 150 mm š do 150 mm</t>
  </si>
  <si>
    <t xml:space="preserve">489323303</t>
  </si>
  <si>
    <t xml:space="preserve">39</t>
  </si>
  <si>
    <t xml:space="preserve">977131119</t>
  </si>
  <si>
    <t xml:space="preserve">Vrty příklepovými vrtáky D přes 28 do 32 mm do cihelného zdiva nebo prostého betonu</t>
  </si>
  <si>
    <t xml:space="preserve">-52066295</t>
  </si>
  <si>
    <t xml:space="preserve">40</t>
  </si>
  <si>
    <t xml:space="preserve">978011121</t>
  </si>
  <si>
    <t xml:space="preserve">Otlučení (osekání) vnitřní vápenné nebo vápenocementové omítky stropů v rozsahu přes 5 do 10 %</t>
  </si>
  <si>
    <t xml:space="preserve">-1368685423</t>
  </si>
  <si>
    <t xml:space="preserve">41</t>
  </si>
  <si>
    <t xml:space="preserve">978013141</t>
  </si>
  <si>
    <t xml:space="preserve">Otlučení (osekání) vnitřní vápenné nebo vápenocementové omítky stěn v rozsahu přes 10 do 30 %</t>
  </si>
  <si>
    <t xml:space="preserve">17334427</t>
  </si>
  <si>
    <t xml:space="preserve">"ženy2-7"(1,25+2,56+2,9+2,56+2,6+1,0)*2*(3,3-2,0)-1,04*0,95*4</t>
  </si>
  <si>
    <t xml:space="preserve">(1,1+1,0*2)*0,4*4</t>
  </si>
  <si>
    <t xml:space="preserve">"muži 8-10"(2,6+3,1)*2*1,3</t>
  </si>
  <si>
    <t xml:space="preserve">"chodba-1"(4,25+1,05)*2*3,12-0,8*2,0*4</t>
  </si>
  <si>
    <t xml:space="preserve">"uklid-12"(2,24+2,5)*3,27+1,7*2,5*2-0,8*2,0-"obklad"6</t>
  </si>
  <si>
    <t xml:space="preserve">42</t>
  </si>
  <si>
    <t xml:space="preserve">978013191</t>
  </si>
  <si>
    <t xml:space="preserve">Otlučení (osekání) vnitřní vápenné nebo vápenocementové omítky stěn v rozsahu přes 50 do 100 %</t>
  </si>
  <si>
    <t xml:space="preserve">-282355904</t>
  </si>
  <si>
    <t xml:space="preserve">43</t>
  </si>
  <si>
    <t xml:space="preserve">978059541</t>
  </si>
  <si>
    <t xml:space="preserve">Odsekání a odebrání obkladů stěn z vnitřních obkládaček plochy přes 1 m2</t>
  </si>
  <si>
    <t xml:space="preserve">139508672</t>
  </si>
  <si>
    <t xml:space="preserve">997</t>
  </si>
  <si>
    <t xml:space="preserve">Přesun sutě</t>
  </si>
  <si>
    <t xml:space="preserve">44</t>
  </si>
  <si>
    <t xml:space="preserve">997013215</t>
  </si>
  <si>
    <t xml:space="preserve">Vnitrostaveništní doprava suti a vybouraných hmot pro budovy v přes 15 do 18 m ručně</t>
  </si>
  <si>
    <t xml:space="preserve">362439869</t>
  </si>
  <si>
    <t xml:space="preserve">45</t>
  </si>
  <si>
    <t xml:space="preserve">997013501</t>
  </si>
  <si>
    <t xml:space="preserve">Odvoz suti a vybouraných hmot na skládku nebo meziskládku do 1 km se složením</t>
  </si>
  <si>
    <t xml:space="preserve">419880621</t>
  </si>
  <si>
    <t xml:space="preserve">46</t>
  </si>
  <si>
    <t xml:space="preserve">997013509</t>
  </si>
  <si>
    <t xml:space="preserve">Příplatek k odvozu suti a vybouraných hmot na skládku ZKD 1 km přes 1 km</t>
  </si>
  <si>
    <t xml:space="preserve">843039966</t>
  </si>
  <si>
    <t xml:space="preserve">19,986*24 'Přepočtené koeficientem množství</t>
  </si>
  <si>
    <t xml:space="preserve">47</t>
  </si>
  <si>
    <t xml:space="preserve">997013601</t>
  </si>
  <si>
    <t xml:space="preserve">Poplatek za uložení na skládce (skládkovné) stavebního odpadu </t>
  </si>
  <si>
    <t xml:space="preserve">-873565376</t>
  </si>
  <si>
    <t xml:space="preserve">998</t>
  </si>
  <si>
    <t xml:space="preserve">Přesun hmot</t>
  </si>
  <si>
    <t xml:space="preserve">48</t>
  </si>
  <si>
    <t xml:space="preserve">998018003</t>
  </si>
  <si>
    <t xml:space="preserve">Přesun hmot ruční pro budovy v přes 12 do 24 m</t>
  </si>
  <si>
    <t xml:space="preserve">1449034934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</si>
  <si>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</si>
  <si>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</si>
  <si>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</si>
  <si>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</si>
  <si>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49</t>
  </si>
  <si>
    <t xml:space="preserve">721171803</t>
  </si>
  <si>
    <t xml:space="preserve">Demontáž potrubí z PVC D do 75</t>
  </si>
  <si>
    <t xml:space="preserve">296292096</t>
  </si>
  <si>
    <t xml:space="preserve">50</t>
  </si>
  <si>
    <t xml:space="preserve">721171808</t>
  </si>
  <si>
    <t xml:space="preserve">Demontáž potrubí z PVC D přes 75 do 114</t>
  </si>
  <si>
    <t xml:space="preserve">-2142525126</t>
  </si>
  <si>
    <t xml:space="preserve">51</t>
  </si>
  <si>
    <t xml:space="preserve">721174042</t>
  </si>
  <si>
    <t xml:space="preserve">Potrubí kanalizační z PP připojovací DN 40</t>
  </si>
  <si>
    <t xml:space="preserve">-1397255781</t>
  </si>
  <si>
    <t xml:space="preserve">52</t>
  </si>
  <si>
    <t xml:space="preserve">721174043</t>
  </si>
  <si>
    <t xml:space="preserve">Potrubí kanalizační z PP připojovací DN 50</t>
  </si>
  <si>
    <t xml:space="preserve">824034833</t>
  </si>
  <si>
    <t xml:space="preserve">53</t>
  </si>
  <si>
    <t xml:space="preserve">721174045</t>
  </si>
  <si>
    <t xml:space="preserve">Potrubí kanalizační z PP připojovací DN 110</t>
  </si>
  <si>
    <t xml:space="preserve">-1209295454</t>
  </si>
  <si>
    <t xml:space="preserve">54</t>
  </si>
  <si>
    <t xml:space="preserve">721194104</t>
  </si>
  <si>
    <t xml:space="preserve">Vyvedení a upevnění odpadních výpustek DN 40</t>
  </si>
  <si>
    <t xml:space="preserve">606367567</t>
  </si>
  <si>
    <t xml:space="preserve">"umyvadla"2+2</t>
  </si>
  <si>
    <t xml:space="preserve">55</t>
  </si>
  <si>
    <t xml:space="preserve">721194105</t>
  </si>
  <si>
    <t xml:space="preserve">Vyvedení a upevnění odpadních výpustek DN 50</t>
  </si>
  <si>
    <t xml:space="preserve">585743010</t>
  </si>
  <si>
    <t xml:space="preserve">"výlevka"1</t>
  </si>
  <si>
    <t xml:space="preserve">"pisoár"2</t>
  </si>
  <si>
    <t xml:space="preserve">56</t>
  </si>
  <si>
    <t xml:space="preserve">721194109</t>
  </si>
  <si>
    <t xml:space="preserve">Vyvedení a upevnění odpadních výpustek DN 110</t>
  </si>
  <si>
    <t xml:space="preserve">217884537</t>
  </si>
  <si>
    <t xml:space="preserve">"klozety"2+3</t>
  </si>
  <si>
    <t xml:space="preserve">57</t>
  </si>
  <si>
    <t xml:space="preserve">721290111</t>
  </si>
  <si>
    <t xml:space="preserve">Zkouška těsnosti potrubí kanalizace vodou DN do 125</t>
  </si>
  <si>
    <t xml:space="preserve">-201805286</t>
  </si>
  <si>
    <t xml:space="preserve">58</t>
  </si>
  <si>
    <t xml:space="preserve">721290822</t>
  </si>
  <si>
    <t xml:space="preserve">Přemístění vnitrostaveništní demontovaných hmot vnitřní kanalizace v objektech v přes 6 do 12 m</t>
  </si>
  <si>
    <t xml:space="preserve">-1858674751</t>
  </si>
  <si>
    <t xml:space="preserve">59</t>
  </si>
  <si>
    <t xml:space="preserve">998721202</t>
  </si>
  <si>
    <t xml:space="preserve">Přesun hmot procentní pro vnitřní kanalizace v objektech v přes 6 do 12 m</t>
  </si>
  <si>
    <t xml:space="preserve">%</t>
  </si>
  <si>
    <t xml:space="preserve">-1602500725</t>
  </si>
  <si>
    <t xml:space="preserve">722</t>
  </si>
  <si>
    <t xml:space="preserve">Zdravotechnika - vnitřní vodovod</t>
  </si>
  <si>
    <t xml:space="preserve">60</t>
  </si>
  <si>
    <t xml:space="preserve">722174002</t>
  </si>
  <si>
    <t xml:space="preserve">Potrubí vodovodní plastové PPR svar polyfúze PN 16 D 20x2,8 mm</t>
  </si>
  <si>
    <t xml:space="preserve">1132895006</t>
  </si>
  <si>
    <t xml:space="preserve">61</t>
  </si>
  <si>
    <t xml:space="preserve">722174003</t>
  </si>
  <si>
    <t xml:space="preserve">Potrubí vodovodní plastové PPR svar polyfúze PN 16 D 25x3,5 mm</t>
  </si>
  <si>
    <t xml:space="preserve">1082054425</t>
  </si>
  <si>
    <t xml:space="preserve">62</t>
  </si>
  <si>
    <t xml:space="preserve">722174004</t>
  </si>
  <si>
    <t xml:space="preserve">Potrubí vodovodní plastové PPR svar polyfúze PN 16 D 32x4,4 mm</t>
  </si>
  <si>
    <t xml:space="preserve">2137759340</t>
  </si>
  <si>
    <t xml:space="preserve">63</t>
  </si>
  <si>
    <t xml:space="preserve">722181221</t>
  </si>
  <si>
    <t xml:space="preserve">Ochrana vodovodního potrubí přilepenými termoizolačními trubicemi z PE tl přes 6 do 9 mm DN do 22 mm</t>
  </si>
  <si>
    <t xml:space="preserve">959125280</t>
  </si>
  <si>
    <t xml:space="preserve">64</t>
  </si>
  <si>
    <t xml:space="preserve">722181222</t>
  </si>
  <si>
    <t xml:space="preserve">Ochrana vodovodního potrubí přilepenými termoizolačními trubicemi z PE tl přes 6 do 9 mm DN přes 22 do 45 mm</t>
  </si>
  <si>
    <t xml:space="preserve">-1791275683</t>
  </si>
  <si>
    <t xml:space="preserve">65</t>
  </si>
  <si>
    <t xml:space="preserve">722190401</t>
  </si>
  <si>
    <t xml:space="preserve">Vyvedení a upevnění výpustku DN do 25</t>
  </si>
  <si>
    <t xml:space="preserve">1939468757</t>
  </si>
  <si>
    <t xml:space="preserve">"umyvadla"4*2</t>
  </si>
  <si>
    <t xml:space="preserve">"výlevka"2</t>
  </si>
  <si>
    <t xml:space="preserve">"pisoáry"2</t>
  </si>
  <si>
    <t xml:space="preserve">"klozety"5</t>
  </si>
  <si>
    <t xml:space="preserve">"bidetové spršky"5*2</t>
  </si>
  <si>
    <t xml:space="preserve">66</t>
  </si>
  <si>
    <t xml:space="preserve">722232046</t>
  </si>
  <si>
    <t xml:space="preserve">Kohout kulový přímý G 5/4" PN 42 do 185°C vnitřní závit</t>
  </si>
  <si>
    <t xml:space="preserve">-1816740665</t>
  </si>
  <si>
    <t xml:space="preserve">67</t>
  </si>
  <si>
    <t xml:space="preserve">722232064</t>
  </si>
  <si>
    <t xml:space="preserve">Kohout kulový přímý G 5/4" PN 42 do 185°C vnitřní závit s vypouštěním</t>
  </si>
  <si>
    <t xml:space="preserve">-293084872</t>
  </si>
  <si>
    <t xml:space="preserve">68</t>
  </si>
  <si>
    <t xml:space="preserve">722290226</t>
  </si>
  <si>
    <t xml:space="preserve">Zkouška těsnosti vodovodního potrubí závitového DN do 50</t>
  </si>
  <si>
    <t xml:space="preserve">788246316</t>
  </si>
  <si>
    <t xml:space="preserve">69</t>
  </si>
  <si>
    <t xml:space="preserve">722290234</t>
  </si>
  <si>
    <t xml:space="preserve">Proplach a dezinfekce vodovodního potrubí DN do 80</t>
  </si>
  <si>
    <t xml:space="preserve">-102614424</t>
  </si>
  <si>
    <t xml:space="preserve">70</t>
  </si>
  <si>
    <t xml:space="preserve">998722202</t>
  </si>
  <si>
    <t xml:space="preserve">Přesun hmot procentní pro vnitřní vodovod v objektech v přes 6 do 12 m</t>
  </si>
  <si>
    <t xml:space="preserve">566815200</t>
  </si>
  <si>
    <t xml:space="preserve">725</t>
  </si>
  <si>
    <t xml:space="preserve">Zdravotechnika - zařizovací předměty</t>
  </si>
  <si>
    <t xml:space="preserve">71</t>
  </si>
  <si>
    <t xml:space="preserve">725110811</t>
  </si>
  <si>
    <t xml:space="preserve">Demontáž klozetů splachovací s nádrží</t>
  </si>
  <si>
    <t xml:space="preserve">soubor</t>
  </si>
  <si>
    <t xml:space="preserve">-1068237010</t>
  </si>
  <si>
    <t xml:space="preserve">"WC ženy"2</t>
  </si>
  <si>
    <t xml:space="preserve">"WC muži"1</t>
  </si>
  <si>
    <t xml:space="preserve">72</t>
  </si>
  <si>
    <t xml:space="preserve">725110814</t>
  </si>
  <si>
    <t xml:space="preserve">Demontáž klozetu Kombi</t>
  </si>
  <si>
    <t xml:space="preserve">1811993367</t>
  </si>
  <si>
    <t xml:space="preserve">"WC ženy,muži"2</t>
  </si>
  <si>
    <t xml:space="preserve">73</t>
  </si>
  <si>
    <t xml:space="preserve">725112022</t>
  </si>
  <si>
    <t xml:space="preserve">Klozet keramický závěsný na nosné stěny s hlubokým splachováním odpad vodorovný</t>
  </si>
  <si>
    <t xml:space="preserve">1521037611</t>
  </si>
  <si>
    <t xml:space="preserve">"WC ženy"4</t>
  </si>
  <si>
    <t xml:space="preserve">74</t>
  </si>
  <si>
    <t xml:space="preserve">725121525</t>
  </si>
  <si>
    <t xml:space="preserve">Pisoárový záchodek automatický s radarovým senzorem</t>
  </si>
  <si>
    <t xml:space="preserve">-1129955941</t>
  </si>
  <si>
    <t xml:space="preserve">75</t>
  </si>
  <si>
    <t xml:space="preserve">725130811</t>
  </si>
  <si>
    <t xml:space="preserve">Demontáž pisoárových stání s nádrží jednodílných</t>
  </si>
  <si>
    <t xml:space="preserve">1218478766</t>
  </si>
  <si>
    <t xml:space="preserve">76</t>
  </si>
  <si>
    <t xml:space="preserve">725210821</t>
  </si>
  <si>
    <t xml:space="preserve">Demontáž umyvadel bez výtokových armatur</t>
  </si>
  <si>
    <t xml:space="preserve">1212378350</t>
  </si>
  <si>
    <t xml:space="preserve">77</t>
  </si>
  <si>
    <t xml:space="preserve">725211651</t>
  </si>
  <si>
    <t xml:space="preserve">Umyvadlo keramické bílé polozápustné šířky 560 mm připevněné do desky</t>
  </si>
  <si>
    <t xml:space="preserve">467815495</t>
  </si>
  <si>
    <t xml:space="preserve">"wc ženy"2</t>
  </si>
  <si>
    <t xml:space="preserve">"wc muži"2</t>
  </si>
  <si>
    <t xml:space="preserve">78</t>
  </si>
  <si>
    <t xml:space="preserve">725330820</t>
  </si>
  <si>
    <t xml:space="preserve">Demontáž výlevka diturvitová</t>
  </si>
  <si>
    <t xml:space="preserve">1720822542</t>
  </si>
  <si>
    <t xml:space="preserve">79</t>
  </si>
  <si>
    <t xml:space="preserve">725331111</t>
  </si>
  <si>
    <t xml:space="preserve">Výlevka bez výtokových armatur keramická se sklopnou plastovou mřížkou 500 mm</t>
  </si>
  <si>
    <t xml:space="preserve">1257848799</t>
  </si>
  <si>
    <t xml:space="preserve">80</t>
  </si>
  <si>
    <t xml:space="preserve">725820801</t>
  </si>
  <si>
    <t xml:space="preserve">Demontáž baterie nástěnné do G 3 / 4</t>
  </si>
  <si>
    <t xml:space="preserve">766024606</t>
  </si>
  <si>
    <t xml:space="preserve">"úklidová komora"1</t>
  </si>
  <si>
    <t xml:space="preserve">81</t>
  </si>
  <si>
    <t xml:space="preserve">725821312</t>
  </si>
  <si>
    <t xml:space="preserve">Baterie dřezová nástěnná páková s otáčivým kulatým ústím a délkou ramínka 210 mm</t>
  </si>
  <si>
    <t xml:space="preserve">1036551869</t>
  </si>
  <si>
    <t xml:space="preserve">"k výlevce"1</t>
  </si>
  <si>
    <t xml:space="preserve">82</t>
  </si>
  <si>
    <t xml:space="preserve">725822613</t>
  </si>
  <si>
    <t xml:space="preserve">Baterie umyvadlová stojánková páková s výpustí</t>
  </si>
  <si>
    <t xml:space="preserve">4832072</t>
  </si>
  <si>
    <t xml:space="preserve">83</t>
  </si>
  <si>
    <t xml:space="preserve">72582-pc1</t>
  </si>
  <si>
    <t xml:space="preserve">D+M bidetová sprška ke klozetu</t>
  </si>
  <si>
    <t xml:space="preserve">-434467974</t>
  </si>
  <si>
    <t xml:space="preserve">84</t>
  </si>
  <si>
    <t xml:space="preserve">998725202</t>
  </si>
  <si>
    <t xml:space="preserve">Přesun hmot procentní pro zařizovací předměty v objektech v přes 6 do 12 m</t>
  </si>
  <si>
    <t xml:space="preserve">-107492406</t>
  </si>
  <si>
    <t xml:space="preserve">726</t>
  </si>
  <si>
    <t xml:space="preserve">Zdravotechnika - předstěnové instalace</t>
  </si>
  <si>
    <t xml:space="preserve">85</t>
  </si>
  <si>
    <t xml:space="preserve">726111031</t>
  </si>
  <si>
    <t xml:space="preserve">Předstěnový modul pro závěsný klozet s ovládáním zepředu v 1080 mm</t>
  </si>
  <si>
    <t xml:space="preserve">950306014</t>
  </si>
  <si>
    <t xml:space="preserve">86</t>
  </si>
  <si>
    <t xml:space="preserve">726191002</t>
  </si>
  <si>
    <t xml:space="preserve">Souprava pro předstěnovou montáž</t>
  </si>
  <si>
    <t xml:space="preserve">218250282</t>
  </si>
  <si>
    <t xml:space="preserve">87</t>
  </si>
  <si>
    <t xml:space="preserve">998726212</t>
  </si>
  <si>
    <t xml:space="preserve">Přesun hmot procentní pro instalační prefabrikáty v objektech v přes 6 do 12 m</t>
  </si>
  <si>
    <t xml:space="preserve">-876893528</t>
  </si>
  <si>
    <t xml:space="preserve">741</t>
  </si>
  <si>
    <t xml:space="preserve">Elektroinstalace - silnoproud</t>
  </si>
  <si>
    <t xml:space="preserve">88</t>
  </si>
  <si>
    <t xml:space="preserve">741110001</t>
  </si>
  <si>
    <t xml:space="preserve">Montáž trubka plastová tuhá D přes 16 do 23 mm uložená pevně</t>
  </si>
  <si>
    <t xml:space="preserve">1825326469</t>
  </si>
  <si>
    <t xml:space="preserve">89</t>
  </si>
  <si>
    <t xml:space="preserve">34571092</t>
  </si>
  <si>
    <t xml:space="preserve">trubka elektroinstalační tuhá z PVC D 17,4/20 mm, délka 3m</t>
  </si>
  <si>
    <t xml:space="preserve">-1564805608</t>
  </si>
  <si>
    <t xml:space="preserve">20*1,05 'Přepočtené koeficientem množství</t>
  </si>
  <si>
    <t xml:space="preserve">90</t>
  </si>
  <si>
    <t xml:space="preserve">741110002</t>
  </si>
  <si>
    <t xml:space="preserve">Montáž trubka plastová tuhá D přes 23 do 35 mm uložená pevně</t>
  </si>
  <si>
    <t xml:space="preserve">-2010960254</t>
  </si>
  <si>
    <t xml:space="preserve">91</t>
  </si>
  <si>
    <t xml:space="preserve">34571094</t>
  </si>
  <si>
    <t xml:space="preserve">trubka elektroinstalační tuhá z PVC D 28,6/32 mm, délka 3m</t>
  </si>
  <si>
    <t xml:space="preserve">1408036535</t>
  </si>
  <si>
    <t xml:space="preserve">5*1,05 'Přepočtené koeficientem množství</t>
  </si>
  <si>
    <t xml:space="preserve">92</t>
  </si>
  <si>
    <t xml:space="preserve">741111801</t>
  </si>
  <si>
    <t xml:space="preserve">Demontáž trubky plastové tuhé D do 50 mm uložené pevně</t>
  </si>
  <si>
    <t xml:space="preserve">-648542928</t>
  </si>
  <si>
    <t xml:space="preserve">93</t>
  </si>
  <si>
    <t xml:space="preserve">741112001</t>
  </si>
  <si>
    <t xml:space="preserve">Montáž krabice zapuštěná plastová kruhová</t>
  </si>
  <si>
    <t xml:space="preserve">-474429431</t>
  </si>
  <si>
    <t xml:space="preserve">94</t>
  </si>
  <si>
    <t xml:space="preserve">34571450</t>
  </si>
  <si>
    <t xml:space="preserve">krabice pod omítku PVC přístrojová kruhová D 70mm</t>
  </si>
  <si>
    <t xml:space="preserve">-537608539</t>
  </si>
  <si>
    <t xml:space="preserve">95</t>
  </si>
  <si>
    <t xml:space="preserve">34571452</t>
  </si>
  <si>
    <t xml:space="preserve">krabice pod omítku PVC přístrojová kruhová D 70mm dvojnásobná</t>
  </si>
  <si>
    <t xml:space="preserve">1211279189</t>
  </si>
  <si>
    <t xml:space="preserve">96</t>
  </si>
  <si>
    <t xml:space="preserve">34571563</t>
  </si>
  <si>
    <t xml:space="preserve">krabice pod omítku PVC odbočná kruhová D 100mm s víčkem a svorkovnicí</t>
  </si>
  <si>
    <t xml:space="preserve">1472392908</t>
  </si>
  <si>
    <t xml:space="preserve">97</t>
  </si>
  <si>
    <t xml:space="preserve">741122611</t>
  </si>
  <si>
    <t xml:space="preserve">Montáž kabel Cu plný kulatý žíla 3x1,5 až 6 mm2 uložený pevně (např. CYKY)</t>
  </si>
  <si>
    <t xml:space="preserve">1248625014</t>
  </si>
  <si>
    <t xml:space="preserve">98</t>
  </si>
  <si>
    <t xml:space="preserve">34111030</t>
  </si>
  <si>
    <t xml:space="preserve">kabel instalační jádro Cu plné izolace PVC plášť PVC 450/750V (CYKY) 3x1,5mm2</t>
  </si>
  <si>
    <t xml:space="preserve">-298249257</t>
  </si>
  <si>
    <t xml:space="preserve">100*1,15 'Přepočtené koeficientem množství</t>
  </si>
  <si>
    <t xml:space="preserve">99</t>
  </si>
  <si>
    <t xml:space="preserve">34111036</t>
  </si>
  <si>
    <t xml:space="preserve">kabel instalační jádro Cu plné izolace PVC plášť PVC 450/750V (CYKY) 3x2,5mm2</t>
  </si>
  <si>
    <t xml:space="preserve">-740727280</t>
  </si>
  <si>
    <t xml:space="preserve">110*1,15 'Přepočtené koeficientem množství</t>
  </si>
  <si>
    <t xml:space="preserve">100</t>
  </si>
  <si>
    <t xml:space="preserve">741123811</t>
  </si>
  <si>
    <t xml:space="preserve">Demontáž kabel Cu plný kulatý žíla 2x1,5 až 6 mm2, 3x1,5 až 10 mm2, 4x1,5 až 10 mm2, 5x1,5 až 6 mm2, 7x1,5 až 4 mm2, 12x1,5 mm2 uložený pevně</t>
  </si>
  <si>
    <t xml:space="preserve">-1610492229</t>
  </si>
  <si>
    <t xml:space="preserve">101</t>
  </si>
  <si>
    <t xml:space="preserve">741130001</t>
  </si>
  <si>
    <t xml:space="preserve">Ukončení vodič izolovaný do 2,5 mm2 v rozváděči nebo na přístroji</t>
  </si>
  <si>
    <t xml:space="preserve">-289864593</t>
  </si>
  <si>
    <t xml:space="preserve">102</t>
  </si>
  <si>
    <t xml:space="preserve">741310001</t>
  </si>
  <si>
    <t xml:space="preserve">Montáž spínač nástěnný 1-jednopólový prostředí normální se zapojením vodičů</t>
  </si>
  <si>
    <t xml:space="preserve">-7834636</t>
  </si>
  <si>
    <t xml:space="preserve">103</t>
  </si>
  <si>
    <t xml:space="preserve">34535025</t>
  </si>
  <si>
    <t xml:space="preserve">přístroj spínače zápustného jednopólového, s krytem, řazení 1, IP44, šroubové svorky</t>
  </si>
  <si>
    <t xml:space="preserve">1683185819</t>
  </si>
  <si>
    <t xml:space="preserve">104</t>
  </si>
  <si>
    <t xml:space="preserve">741311803</t>
  </si>
  <si>
    <t xml:space="preserve">Demontáž spínačů nástěnných normálních do 10 A bezšroubových bez zachování funkčnosti do 2 svorek</t>
  </si>
  <si>
    <t xml:space="preserve">581878311</t>
  </si>
  <si>
    <t xml:space="preserve">105</t>
  </si>
  <si>
    <t xml:space="preserve">741313001</t>
  </si>
  <si>
    <t xml:space="preserve">Montáž zásuvka (polo)zapuštěná bezšroubové připojení 2P+PE se zapojením vodičů</t>
  </si>
  <si>
    <t xml:space="preserve">-247685916</t>
  </si>
  <si>
    <t xml:space="preserve">106</t>
  </si>
  <si>
    <t xml:space="preserve">34555241</t>
  </si>
  <si>
    <t xml:space="preserve">přístroj zásuvky zápustné jednonásobné, krytka s clonkami, bezšroubové svorky</t>
  </si>
  <si>
    <t xml:space="preserve">-2039444788</t>
  </si>
  <si>
    <t xml:space="preserve">107</t>
  </si>
  <si>
    <t xml:space="preserve">741315813</t>
  </si>
  <si>
    <t xml:space="preserve">Demontáž zásuvek domovních normální prostředí do 16A zapuštěných bezšroubových bez zachování funkčnosti 2P+PE</t>
  </si>
  <si>
    <t xml:space="preserve">675507119</t>
  </si>
  <si>
    <t xml:space="preserve">108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</si>
  <si>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</si>
  <si>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</si>
  <si>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1116652986</t>
  </si>
  <si>
    <t xml:space="preserve">109</t>
  </si>
  <si>
    <t xml:space="preserve">74137-pc1</t>
  </si>
  <si>
    <t xml:space="preserve">Montáž svítidlo žárovkové stropní přisazené 1 zdroj se sklem</t>
  </si>
  <si>
    <t xml:space="preserve">1375512680</t>
  </si>
  <si>
    <t xml:space="preserve">"stropní"3+3+1</t>
  </si>
  <si>
    <t xml:space="preserve">"u umyvadel"2+2</t>
  </si>
  <si>
    <t xml:space="preserve">110</t>
  </si>
  <si>
    <t xml:space="preserve">3481-pc 1</t>
  </si>
  <si>
    <t xml:space="preserve">interiérové stropní/nástěnné svítidlo IP 54, s jedním zdrojem, včetně světelného zdroje a recyklačních poplatků</t>
  </si>
  <si>
    <t xml:space="preserve">-1657986536</t>
  </si>
  <si>
    <t xml:space="preserve">111</t>
  </si>
  <si>
    <t xml:space="preserve">3481-pc 2</t>
  </si>
  <si>
    <t xml:space="preserve">interiérové svítidlo IP 54 k umyvadlu, včetně světelných zdrojů a recyklačních poplatků</t>
  </si>
  <si>
    <t xml:space="preserve">-799935889</t>
  </si>
  <si>
    <t xml:space="preserve">112</t>
  </si>
  <si>
    <t xml:space="preserve">741810001</t>
  </si>
  <si>
    <t xml:space="preserve">Celková prohlídka elektrického rozvodu a zařízení do 100 000,- Kč</t>
  </si>
  <si>
    <t xml:space="preserve">-1607665385</t>
  </si>
  <si>
    <t xml:space="preserve">113</t>
  </si>
  <si>
    <t xml:space="preserve">741811011</t>
  </si>
  <si>
    <t xml:space="preserve">Kontrola rozvaděč nn silový hmotnosti do 200 kg</t>
  </si>
  <si>
    <t xml:space="preserve">1117104507</t>
  </si>
  <si>
    <t xml:space="preserve">114</t>
  </si>
  <si>
    <t xml:space="preserve">74191-01</t>
  </si>
  <si>
    <t xml:space="preserve">Pomocný instalační materiál (svorky, sádra, pásky, aj.)</t>
  </si>
  <si>
    <t xml:space="preserve">-1242539325</t>
  </si>
  <si>
    <t xml:space="preserve">115</t>
  </si>
  <si>
    <t xml:space="preserve">998741202</t>
  </si>
  <si>
    <t xml:space="preserve">Přesun hmot procentní pro silnoproud v objektech v přes 6 do 12 m</t>
  </si>
  <si>
    <t xml:space="preserve">-1736441543</t>
  </si>
  <si>
    <t xml:space="preserve">751</t>
  </si>
  <si>
    <t xml:space="preserve">Vzduchotechnika</t>
  </si>
  <si>
    <t xml:space="preserve">116</t>
  </si>
  <si>
    <t xml:space="preserve">7511-pc1</t>
  </si>
  <si>
    <t xml:space="preserve">D+M ventilátoru napojeného na svítidla, s časovýcm doběhem</t>
  </si>
  <si>
    <t xml:space="preserve">-1699012469</t>
  </si>
  <si>
    <t xml:space="preserve">117</t>
  </si>
  <si>
    <t xml:space="preserve">7511-pc2</t>
  </si>
  <si>
    <t xml:space="preserve">D+M propojovacího VZT potrubí</t>
  </si>
  <si>
    <t xml:space="preserve">-469781408</t>
  </si>
  <si>
    <t xml:space="preserve">118</t>
  </si>
  <si>
    <t xml:space="preserve">7511-pc3</t>
  </si>
  <si>
    <t xml:space="preserve">D+M venkovní mřížka se síťkou proti hmyzu</t>
  </si>
  <si>
    <t xml:space="preserve">-1452175811</t>
  </si>
  <si>
    <t xml:space="preserve">119</t>
  </si>
  <si>
    <t xml:space="preserve">998751201</t>
  </si>
  <si>
    <t xml:space="preserve">Přesun hmot procentní pro vzduchotechniku v objektech výšky do 12 m</t>
  </si>
  <si>
    <t xml:space="preserve">256904572</t>
  </si>
  <si>
    <t xml:space="preserve">763</t>
  </si>
  <si>
    <t xml:space="preserve">Konstrukce suché výstavby</t>
  </si>
  <si>
    <t xml:space="preserve">120</t>
  </si>
  <si>
    <t xml:space="preserve">763131451</t>
  </si>
  <si>
    <t xml:space="preserve">SDK podhled deska 1xH2 12,5 bez izolace dvouvrstvá spodní kce profil CD+UD</t>
  </si>
  <si>
    <t xml:space="preserve">-1263063800</t>
  </si>
  <si>
    <t xml:space="preserve">30,7-5,7</t>
  </si>
  <si>
    <t xml:space="preserve">121</t>
  </si>
  <si>
    <t xml:space="preserve">763131714</t>
  </si>
  <si>
    <t xml:space="preserve">SDK podhled základní penetrační nátěr</t>
  </si>
  <si>
    <t xml:space="preserve">-2062864731</t>
  </si>
  <si>
    <t xml:space="preserve">122</t>
  </si>
  <si>
    <t xml:space="preserve">763131751</t>
  </si>
  <si>
    <t xml:space="preserve">Montáž parotěsné zábrany do SDK podhledu</t>
  </si>
  <si>
    <t xml:space="preserve">-1201843581</t>
  </si>
  <si>
    <t xml:space="preserve">123</t>
  </si>
  <si>
    <t xml:space="preserve">28329334</t>
  </si>
  <si>
    <t xml:space="preserve">fólie PE vyztužená Al vrstvou pro parotěsnou vrstvu 105g/m2</t>
  </si>
  <si>
    <t xml:space="preserve">-1702062004</t>
  </si>
  <si>
    <t xml:space="preserve">25*1,1235 'Přepočtené koeficientem množství</t>
  </si>
  <si>
    <t xml:space="preserve">124</t>
  </si>
  <si>
    <t xml:space="preserve">998763202</t>
  </si>
  <si>
    <t xml:space="preserve">Přesun hmot procentní pro dřevostavby v objektech v přes 12 do 24 m</t>
  </si>
  <si>
    <t xml:space="preserve">1983224951</t>
  </si>
  <si>
    <t xml:space="preserve">766</t>
  </si>
  <si>
    <t xml:space="preserve">Konstrukce truhlářské</t>
  </si>
  <si>
    <t xml:space="preserve">125</t>
  </si>
  <si>
    <t xml:space="preserve">766660001</t>
  </si>
  <si>
    <t xml:space="preserve">Montáž dveřních křídel otvíravých jednokřídlových š do 0,8 m do ocelové zárubně</t>
  </si>
  <si>
    <t xml:space="preserve">-318064755</t>
  </si>
  <si>
    <t xml:space="preserve">"ženy"2</t>
  </si>
  <si>
    <t xml:space="preserve">"uklid"1</t>
  </si>
  <si>
    <t xml:space="preserve">"chodba"1</t>
  </si>
  <si>
    <t xml:space="preserve">"půda"1</t>
  </si>
  <si>
    <t xml:space="preserve">126</t>
  </si>
  <si>
    <t xml:space="preserve">MSN-PC 1</t>
  </si>
  <si>
    <t xml:space="preserve">dveře interiérové jednokřídlé, hladké bílé, 60x197 včetně kování,klik a WC zámku</t>
  </si>
  <si>
    <t xml:space="preserve">-1323980311</t>
  </si>
  <si>
    <t xml:space="preserve">127</t>
  </si>
  <si>
    <t xml:space="preserve">MSN-PC 2</t>
  </si>
  <si>
    <t xml:space="preserve">dveře interiérové jednokřídlé, hladké bílé, 80x197 včetně kování,klik a zámku,označení WC ženy/muži</t>
  </si>
  <si>
    <t xml:space="preserve">-536423893</t>
  </si>
  <si>
    <t xml:space="preserve">128</t>
  </si>
  <si>
    <t xml:space="preserve">MSN-PC 3</t>
  </si>
  <si>
    <t xml:space="preserve">dveře interiérové jednokřídlé, hladké bílé, 80x197 včetně kování,klik a zámku-úklid</t>
  </si>
  <si>
    <t xml:space="preserve">1365188618</t>
  </si>
  <si>
    <t xml:space="preserve">129</t>
  </si>
  <si>
    <t xml:space="preserve">MSN-PC 4</t>
  </si>
  <si>
    <t xml:space="preserve">dveře interiérové vstupní jednokřídlé, hladké bílé, 80x197 včetně kování,klika-koule a zámku, označení WC včetně brano</t>
  </si>
  <si>
    <t xml:space="preserve">-134936559</t>
  </si>
  <si>
    <t xml:space="preserve">130</t>
  </si>
  <si>
    <t xml:space="preserve">MSN-PC 5</t>
  </si>
  <si>
    <t xml:space="preserve">dveře interiérové jednokřídlé, hladké bílé, 80x197 včetně kování,klika-koule a zámku-půda</t>
  </si>
  <si>
    <t xml:space="preserve">460497161</t>
  </si>
  <si>
    <t xml:space="preserve">131</t>
  </si>
  <si>
    <t xml:space="preserve">MSN-pc 6</t>
  </si>
  <si>
    <t xml:space="preserve">D+m Urinál-pisoárová zástěna HPL tl.12mm v kombinaci s nerezovými doplnky</t>
  </si>
  <si>
    <t xml:space="preserve">1692195001</t>
  </si>
  <si>
    <t xml:space="preserve">132</t>
  </si>
  <si>
    <t xml:space="preserve">MSN-pc 7</t>
  </si>
  <si>
    <t xml:space="preserve">D+m dělících stěn ze systémových kompaktních desek Comfort nerez tl.10/12mm,v=2000mm. Nerezové nožičky .Kliky s ukazatelem volno/obsazeno.Dl.cca 2,9m+2x1,55m včetně dveří 3x 700/1970mm-nutno přeměřit na stavbě</t>
  </si>
  <si>
    <t xml:space="preserve">-1622186874</t>
  </si>
  <si>
    <t xml:space="preserve">133</t>
  </si>
  <si>
    <t xml:space="preserve">MSN-pc 8</t>
  </si>
  <si>
    <t xml:space="preserve">D+m dělících stěn ze systémových kompaktních desek Comfort nerez tl.10/12mm,v=2000mm. Nerezové nožičky .Kliky s ukazatelem volno/obsazeno.Dl.cca 3,1m+1,4m včetně dveří 2x 700/1970mm-nutno přeměřit na stavbě</t>
  </si>
  <si>
    <t xml:space="preserve">-1446611659</t>
  </si>
  <si>
    <t xml:space="preserve">134</t>
  </si>
  <si>
    <t xml:space="preserve">766695213</t>
  </si>
  <si>
    <t xml:space="preserve">Montáž truhlářských prahů dveří jednokřídlových š přes 10 cm</t>
  </si>
  <si>
    <t xml:space="preserve">1021059102</t>
  </si>
  <si>
    <t xml:space="preserve">135</t>
  </si>
  <si>
    <t xml:space="preserve">61187161</t>
  </si>
  <si>
    <t xml:space="preserve">práh dveřní dřevěný dubový tl 20mm dl 820mm š 150mm+nátěr</t>
  </si>
  <si>
    <t xml:space="preserve">-310250901</t>
  </si>
  <si>
    <t xml:space="preserve">136</t>
  </si>
  <si>
    <t xml:space="preserve">998766203</t>
  </si>
  <si>
    <t xml:space="preserve">Přesun hmot procentní pro kce truhlářské v objektech v přes 12 do 24 m</t>
  </si>
  <si>
    <t xml:space="preserve">-821181010</t>
  </si>
  <si>
    <t xml:space="preserve">767</t>
  </si>
  <si>
    <t xml:space="preserve">Konstrukce zámečnické</t>
  </si>
  <si>
    <t xml:space="preserve">137</t>
  </si>
  <si>
    <t xml:space="preserve">767-pc 1</t>
  </si>
  <si>
    <t xml:space="preserve">Oprava zárubně</t>
  </si>
  <si>
    <t xml:space="preserve">1730121505</t>
  </si>
  <si>
    <t xml:space="preserve">138</t>
  </si>
  <si>
    <t xml:space="preserve">998767203</t>
  </si>
  <si>
    <t xml:space="preserve">Přesun hmot procentní pro zámečnické konstrukce v objektech v přes 12 do 24 m</t>
  </si>
  <si>
    <t xml:space="preserve">1583511165</t>
  </si>
  <si>
    <t xml:space="preserve">771</t>
  </si>
  <si>
    <t xml:space="preserve">Podlahy z dlaždic</t>
  </si>
  <si>
    <t xml:space="preserve">139</t>
  </si>
  <si>
    <t xml:space="preserve">771121011</t>
  </si>
  <si>
    <t xml:space="preserve">Nátěr penetrační na podlahu</t>
  </si>
  <si>
    <t xml:space="preserve">-1082540744</t>
  </si>
  <si>
    <t xml:space="preserve">140</t>
  </si>
  <si>
    <t xml:space="preserve">771151012</t>
  </si>
  <si>
    <t xml:space="preserve">Samonivelační stěrka podlah pevnosti 20 MPa tl přes 3 do 5 mm</t>
  </si>
  <si>
    <t xml:space="preserve">-1553054263</t>
  </si>
  <si>
    <t xml:space="preserve">141</t>
  </si>
  <si>
    <t xml:space="preserve">771474113</t>
  </si>
  <si>
    <t xml:space="preserve">Montáž soklů z dlaždic keramických rovných flexibilní lepidlo v přes 90 do 120 mm</t>
  </si>
  <si>
    <t xml:space="preserve">644118595</t>
  </si>
  <si>
    <t xml:space="preserve">"ženy"2,7</t>
  </si>
  <si>
    <t xml:space="preserve">"muži"0</t>
  </si>
  <si>
    <t xml:space="preserve">"chodba"(4,35+1,05)*2</t>
  </si>
  <si>
    <t xml:space="preserve">"uklid"(4,2+1,5+3,2+1,1)</t>
  </si>
  <si>
    <t xml:space="preserve">142</t>
  </si>
  <si>
    <t xml:space="preserve">771574224</t>
  </si>
  <si>
    <t xml:space="preserve">Montáž podlah keramických protiskl. lepených flexibilním lepidlem přes 12 do 19 ks/m2</t>
  </si>
  <si>
    <t xml:space="preserve">-1443367910</t>
  </si>
  <si>
    <t xml:space="preserve">143</t>
  </si>
  <si>
    <t xml:space="preserve">771574262</t>
  </si>
  <si>
    <t xml:space="preserve">Montáž podlah keramických velkoformát pro mechanické zatížení protiskluzných lepených flexibilním lepidlem přes 4 do 6 ks/m2</t>
  </si>
  <si>
    <t xml:space="preserve">-1922588845</t>
  </si>
  <si>
    <t xml:space="preserve">144</t>
  </si>
  <si>
    <t xml:space="preserve">59761420</t>
  </si>
  <si>
    <t xml:space="preserve">dlažba velkoformátová keramická slinutá protiskluzná do interiéru i exteriéru pro vysoké mechanické namáhání přes 4 do 6ks/m2</t>
  </si>
  <si>
    <t xml:space="preserve">1828493581</t>
  </si>
  <si>
    <t xml:space="preserve">30,7+23,5*0,1</t>
  </si>
  <si>
    <t xml:space="preserve">33,05*1,15 'Přepočtené koeficientem množství</t>
  </si>
  <si>
    <t xml:space="preserve">145</t>
  </si>
  <si>
    <t xml:space="preserve">771577111</t>
  </si>
  <si>
    <t xml:space="preserve">Příplatek k montáži podlah keramických lepených flexibilním lepidlem za plochu do 5 m2</t>
  </si>
  <si>
    <t xml:space="preserve">1583047483</t>
  </si>
  <si>
    <t xml:space="preserve">146</t>
  </si>
  <si>
    <t xml:space="preserve">771577114</t>
  </si>
  <si>
    <t xml:space="preserve">Příplatek k montáži podlah keramických lepených flexibilním lepidlem za spárování tmelem dvousložkovým</t>
  </si>
  <si>
    <t xml:space="preserve">289242588</t>
  </si>
  <si>
    <t xml:space="preserve">147</t>
  </si>
  <si>
    <t xml:space="preserve">771591112</t>
  </si>
  <si>
    <t xml:space="preserve">Izolace pod dlažbu nátěrem nebo stěrkou ve dvou vrstvách</t>
  </si>
  <si>
    <t xml:space="preserve">-845975201</t>
  </si>
  <si>
    <t xml:space="preserve">(2,94+0,2)*2,76+1,43*2,76+2,75*1,2+1,0*0,3"ženy"</t>
  </si>
  <si>
    <t xml:space="preserve">3,35*2,78+1,0*0,3"muži"</t>
  </si>
  <si>
    <t xml:space="preserve">"uklid"1,25*1,3</t>
  </si>
  <si>
    <t xml:space="preserve">148</t>
  </si>
  <si>
    <t xml:space="preserve">771591115R</t>
  </si>
  <si>
    <t xml:space="preserve">Spára podlaha-stěna silikonem</t>
  </si>
  <si>
    <t xml:space="preserve">-175807466</t>
  </si>
  <si>
    <t xml:space="preserve">"ženy"(2,65+2,56+2,94+0,4+1,25+2,56+1,59)*2</t>
  </si>
  <si>
    <t xml:space="preserve">"muži"(3,17+2,58)*2</t>
  </si>
  <si>
    <t xml:space="preserve">"chodba"(4,32+1,05)*2</t>
  </si>
  <si>
    <t xml:space="preserve">"uklid"(4,2+2,24)*2</t>
  </si>
  <si>
    <t xml:space="preserve">149</t>
  </si>
  <si>
    <t xml:space="preserve">998771202</t>
  </si>
  <si>
    <t xml:space="preserve">Přesun hmot procentní pro podlahy z dlaždic v objektech v přes 6 do 12 m</t>
  </si>
  <si>
    <t xml:space="preserve">884588567</t>
  </si>
  <si>
    <t xml:space="preserve">781</t>
  </si>
  <si>
    <t xml:space="preserve">Dokončovací práce - obklady</t>
  </si>
  <si>
    <t xml:space="preserve">150</t>
  </si>
  <si>
    <t xml:space="preserve">781121011</t>
  </si>
  <si>
    <t xml:space="preserve">Nátěr penetrační na stěnu</t>
  </si>
  <si>
    <t xml:space="preserve">662293702</t>
  </si>
  <si>
    <t xml:space="preserve">76,63</t>
  </si>
  <si>
    <t xml:space="preserve">151</t>
  </si>
  <si>
    <t xml:space="preserve">781131112</t>
  </si>
  <si>
    <t xml:space="preserve">Izolace pod obklad nátěrem nebo stěrkou ve dvou vrstvách</t>
  </si>
  <si>
    <t xml:space="preserve">894170687</t>
  </si>
  <si>
    <t xml:space="preserve">"muži"1,0*3*2,0</t>
  </si>
  <si>
    <t xml:space="preserve">152</t>
  </si>
  <si>
    <t xml:space="preserve">781474154</t>
  </si>
  <si>
    <t xml:space="preserve">Montáž obkladů vnitřních keramických velkoformátových hladkých přes 4 do 6 ks/m2 lepených flexibilním lepidlem</t>
  </si>
  <si>
    <t xml:space="preserve">-1065522725</t>
  </si>
  <si>
    <t xml:space="preserve">153</t>
  </si>
  <si>
    <t xml:space="preserve">59761001</t>
  </si>
  <si>
    <t xml:space="preserve">obklad velkoformátový keramický hladký přes 4 do 6ks/m2</t>
  </si>
  <si>
    <t xml:space="preserve">1934783009</t>
  </si>
  <si>
    <t xml:space="preserve">76,65*1,15 'Přepočtené koeficientem množství</t>
  </si>
  <si>
    <t xml:space="preserve">154</t>
  </si>
  <si>
    <t xml:space="preserve">781477111</t>
  </si>
  <si>
    <t xml:space="preserve">Příplatek k montáži obkladů vnitřních keramických hladkých za plochu do 10 m2</t>
  </si>
  <si>
    <t xml:space="preserve">-946967650</t>
  </si>
  <si>
    <t xml:space="preserve">155</t>
  </si>
  <si>
    <t xml:space="preserve">781477114</t>
  </si>
  <si>
    <t xml:space="preserve">Příplatek k montáži obkladů vnitřních keramických hladkých za spárování tmelem dvousložkovým</t>
  </si>
  <si>
    <t xml:space="preserve">1853691497</t>
  </si>
  <si>
    <t xml:space="preserve">156</t>
  </si>
  <si>
    <t xml:space="preserve">781495115</t>
  </si>
  <si>
    <t xml:space="preserve">Spárování vnitřních obkladů silikonem</t>
  </si>
  <si>
    <t xml:space="preserve">-995969200</t>
  </si>
  <si>
    <t xml:space="preserve">"ženy"0,95*6+1,0*2+1,2*4+1,25+2,0*15</t>
  </si>
  <si>
    <t xml:space="preserve">"muži"1,0*2+1,2+1,25+6*2,0</t>
  </si>
  <si>
    <t xml:space="preserve">"uklid"2,0*4</t>
  </si>
  <si>
    <t xml:space="preserve">157</t>
  </si>
  <si>
    <t xml:space="preserve">781674113R</t>
  </si>
  <si>
    <t xml:space="preserve">Montáž a dodávka obkladů parapetů šířky do 300 mm z dlaždic keramických lepených flexibilním lepidlem</t>
  </si>
  <si>
    <t xml:space="preserve">-313124397</t>
  </si>
  <si>
    <t xml:space="preserve">158</t>
  </si>
  <si>
    <t xml:space="preserve">998781202</t>
  </si>
  <si>
    <t xml:space="preserve">Přesun hmot procentní pro obklady keramické v objektech v přes 6 do 12 m</t>
  </si>
  <si>
    <t xml:space="preserve">-1481192939</t>
  </si>
  <si>
    <t xml:space="preserve">783</t>
  </si>
  <si>
    <t xml:space="preserve">Dokončovací práce - nátěry</t>
  </si>
  <si>
    <t xml:space="preserve">159</t>
  </si>
  <si>
    <t xml:space="preserve">783301311</t>
  </si>
  <si>
    <t xml:space="preserve">Odmaštění zámečnických konstrukcí vodou ředitelným odmašťovačem</t>
  </si>
  <si>
    <t xml:space="preserve">-1089741381</t>
  </si>
  <si>
    <t xml:space="preserve">4,6*0,25+4,8*0,25*5</t>
  </si>
  <si>
    <t xml:space="preserve">160</t>
  </si>
  <si>
    <t xml:space="preserve">783306801</t>
  </si>
  <si>
    <t xml:space="preserve">Odstranění nátěru ze zámečnických konstrukcí obroušením</t>
  </si>
  <si>
    <t xml:space="preserve">1234880962</t>
  </si>
  <si>
    <t xml:space="preserve">4,6*0,25+4,8*0,25*4</t>
  </si>
  <si>
    <t xml:space="preserve">161</t>
  </si>
  <si>
    <t xml:space="preserve">783314201</t>
  </si>
  <si>
    <t xml:space="preserve">Základní antikorozní jednonásobný syntetický standardní nátěr zámečnických konstrukcí</t>
  </si>
  <si>
    <t xml:space="preserve">1207099729</t>
  </si>
  <si>
    <t xml:space="preserve">162</t>
  </si>
  <si>
    <t xml:space="preserve">783315101</t>
  </si>
  <si>
    <t xml:space="preserve">Mezinátěr jednonásobný syntetický standardní zámečnických konstrukcí</t>
  </si>
  <si>
    <t xml:space="preserve">1008575066</t>
  </si>
  <si>
    <t xml:space="preserve">163</t>
  </si>
  <si>
    <t xml:space="preserve">783317101</t>
  </si>
  <si>
    <t xml:space="preserve">Krycí jednonásobný syntetický standardní nátěr zámečnických konstrukcí</t>
  </si>
  <si>
    <t xml:space="preserve">-1540698104</t>
  </si>
  <si>
    <t xml:space="preserve">164</t>
  </si>
  <si>
    <t xml:space="preserve">783-PC 1</t>
  </si>
  <si>
    <t xml:space="preserve">Oprava radiátorů a nový nátěr radiátorů a trub</t>
  </si>
  <si>
    <t xml:space="preserve">196312599</t>
  </si>
  <si>
    <t xml:space="preserve">784</t>
  </si>
  <si>
    <t xml:space="preserve">Dokončovací práce - malby a tapety</t>
  </si>
  <si>
    <t xml:space="preserve">165</t>
  </si>
  <si>
    <t xml:space="preserve">784121001</t>
  </si>
  <si>
    <t xml:space="preserve">Oškrabání malby v mísnostech v do 3,80 m</t>
  </si>
  <si>
    <t xml:space="preserve">982814406</t>
  </si>
  <si>
    <t xml:space="preserve">92,36+5,8</t>
  </si>
  <si>
    <t xml:space="preserve">166</t>
  </si>
  <si>
    <t xml:space="preserve">784121011</t>
  </si>
  <si>
    <t xml:space="preserve">Rozmývání podkladu po oškrabání malby v místnostech v do 3,80 m</t>
  </si>
  <si>
    <t xml:space="preserve">1369434792</t>
  </si>
  <si>
    <t xml:space="preserve">167</t>
  </si>
  <si>
    <t xml:space="preserve">784151031</t>
  </si>
  <si>
    <t xml:space="preserve">Dvojnásobné izolování nitrocelulózovým lakem v místnostech v do 3,80 m</t>
  </si>
  <si>
    <t xml:space="preserve">1610173836</t>
  </si>
  <si>
    <t xml:space="preserve">168</t>
  </si>
  <si>
    <t xml:space="preserve">784181101</t>
  </si>
  <si>
    <t xml:space="preserve">Základní jednonásobná bezbarvá penetrace podkladu v místnostech v do 3,80 m</t>
  </si>
  <si>
    <t xml:space="preserve">-2114061407</t>
  </si>
  <si>
    <t xml:space="preserve">30,7+92,36+4*5</t>
  </si>
  <si>
    <t xml:space="preserve">169</t>
  </si>
  <si>
    <t xml:space="preserve">784221101</t>
  </si>
  <si>
    <t xml:space="preserve">Dvojnásobné bílé malby ze směsí za sucha dobře otěruvzdorných v místnostech do 3,80 m</t>
  </si>
  <si>
    <t xml:space="preserve">-303784290</t>
  </si>
  <si>
    <t xml:space="preserve">HZS</t>
  </si>
  <si>
    <t xml:space="preserve">Hodinové zúčtovací sazby</t>
  </si>
  <si>
    <t xml:space="preserve">170</t>
  </si>
  <si>
    <t xml:space="preserve">HZS2211</t>
  </si>
  <si>
    <t xml:space="preserve">Hodinová zúčtovací sazba instalatér</t>
  </si>
  <si>
    <t xml:space="preserve">hod</t>
  </si>
  <si>
    <t xml:space="preserve">512</t>
  </si>
  <si>
    <t xml:space="preserve">1849857507</t>
  </si>
  <si>
    <t xml:space="preserve">"drobné pomocné instalatérské práce"20</t>
  </si>
  <si>
    <t xml:space="preserve">171</t>
  </si>
  <si>
    <t xml:space="preserve">HZS2231</t>
  </si>
  <si>
    <t xml:space="preserve">Hodinová zúčtovací sazba elektrikář</t>
  </si>
  <si>
    <t xml:space="preserve">1269502080</t>
  </si>
  <si>
    <t xml:space="preserve">"drobné pomocné práce"16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</si>
  <si>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</si>
  <si>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</si>
  <si>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</si>
  <si>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</si>
  <si>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172</t>
  </si>
  <si>
    <t xml:space="preserve">030001000</t>
  </si>
  <si>
    <t xml:space="preserve">Zařízení staveniště 1%</t>
  </si>
  <si>
    <t xml:space="preserve">1024</t>
  </si>
  <si>
    <t xml:space="preserve">670420155</t>
  </si>
  <si>
    <t xml:space="preserve">VRN6</t>
  </si>
  <si>
    <t xml:space="preserve">Územní vlivy</t>
  </si>
  <si>
    <t xml:space="preserve">173</t>
  </si>
  <si>
    <t xml:space="preserve">062002000</t>
  </si>
  <si>
    <t xml:space="preserve">Ztížené dopravní podmínky 3,2%</t>
  </si>
  <si>
    <t xml:space="preserve">1775741723</t>
  </si>
  <si>
    <t xml:space="preserve">VRN7</t>
  </si>
  <si>
    <t xml:space="preserve">Provozní vlivy</t>
  </si>
  <si>
    <t xml:space="preserve">174</t>
  </si>
  <si>
    <t xml:space="preserve">073002000</t>
  </si>
  <si>
    <t xml:space="preserve">Ztížený pohyb vozidel v centrech měst 1%</t>
  </si>
  <si>
    <t xml:space="preserve">917909053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</si>
</sst>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1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name val="Arial CE"/>
      <family val="0"/>
      <charset val="1"/>
    </font>
    <font>
      <sz val="8"/>
      <color rgb="FF0000A8"/>
      <name val="Arial CE"/>
      <family val="0"/>
      <charset val="1"/>
    </font>
    <font>
      <sz val="8"/>
      <color rgb="FFFF0000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6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4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40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  <dxf>
      <fill>
        <patternFill patternType="solid">
          <fgColor rgb="FF969696"/>
        </patternFill>
      </fill>
    </dxf>
    <dxf>
      <fill>
        <patternFill patternType="solid">
          <fgColor rgb="FF0000A8"/>
        </patternFill>
      </fill>
    </dxf>
    <dxf>
      <fill>
        <patternFill patternType="solid">
          <fgColor rgb="FF505050"/>
        </patternFill>
      </fill>
    </dxf>
    <dxf>
      <fill>
        <patternFill patternType="solid">
          <f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C357:F497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33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34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35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36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37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38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39</v>
      </c>
      <c r="F29" s="15" t="s">
        <v>40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41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42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43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44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37" t="s">
        <v>47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50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51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50</v>
      </c>
      <c r="AI60" s="25"/>
      <c r="AJ60" s="25"/>
      <c r="AK60" s="25"/>
      <c r="AL60" s="25"/>
      <c r="AM60" s="42" t="s">
        <v>51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50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51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50</v>
      </c>
      <c r="AI75" s="25"/>
      <c r="AJ75" s="25"/>
      <c r="AK75" s="25"/>
      <c r="AL75" s="25"/>
      <c r="AM75" s="42" t="s">
        <v>51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54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Mal4,1-e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sociálního zařízení 4 patro-u výtahu páternoster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Malinovské náměstí 3,Brno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22. 4. 2022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 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R.Volková</v>
      </c>
      <c r="AN89" s="56"/>
      <c r="AO89" s="56"/>
      <c r="AP89" s="56"/>
      <c r="AQ89" s="22"/>
      <c r="AR89" s="23"/>
      <c r="AS89" s="57" t="s">
        <v>55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56</v>
      </c>
      <c r="D92" s="62"/>
      <c r="E92" s="62"/>
      <c r="F92" s="62"/>
      <c r="G92" s="62"/>
      <c r="H92" s="63"/>
      <c r="I92" s="64" t="s">
        <v>57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58</v>
      </c>
      <c r="AH92" s="65"/>
      <c r="AI92" s="65"/>
      <c r="AJ92" s="65"/>
      <c r="AK92" s="65"/>
      <c r="AL92" s="65"/>
      <c r="AM92" s="65"/>
      <c r="AN92" s="66" t="s">
        <v>59</v>
      </c>
      <c r="AO92" s="66"/>
      <c r="AP92" s="66"/>
      <c r="AQ92" s="67" t="s">
        <v>60</v>
      </c>
      <c r="AR92" s="23"/>
      <c r="AS92" s="68" t="s">
        <v>61</v>
      </c>
      <c r="AT92" s="69" t="s">
        <v>62</v>
      </c>
      <c r="AU92" s="69" t="s">
        <v>63</v>
      </c>
      <c r="AV92" s="69" t="s">
        <v>64</v>
      </c>
      <c r="AW92" s="69" t="s">
        <v>65</v>
      </c>
      <c r="AX92" s="69" t="s">
        <v>66</v>
      </c>
      <c r="AY92" s="69" t="s">
        <v>67</v>
      </c>
      <c r="AZ92" s="69" t="s">
        <v>68</v>
      </c>
      <c r="BA92" s="69" t="s">
        <v>69</v>
      </c>
      <c r="BB92" s="69" t="s">
        <v>70</v>
      </c>
      <c r="BC92" s="69" t="s">
        <v>71</v>
      </c>
      <c r="BD92" s="70" t="s">
        <v>72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73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74</v>
      </c>
      <c r="BT94" s="85" t="s">
        <v>75</v>
      </c>
      <c r="BV94" s="85" t="s">
        <v>76</v>
      </c>
      <c r="BW94" s="85" t="s">
        <v>3</v>
      </c>
      <c r="BX94" s="85" t="s">
        <v>77</v>
      </c>
      <c r="CL94" s="85"/>
    </row>
    <row r="95" s="97" customFormat="true" ht="24.75" hidden="false" customHeight="true" outlineLevel="0" collapsed="false">
      <c r="A95" s="86" t="s">
        <v>78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'Mal4,1-e - Oprava sociáln...'!J28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79</v>
      </c>
      <c r="AR95" s="87"/>
      <c r="AS95" s="93" t="n">
        <v>0</v>
      </c>
      <c r="AT95" s="94" t="n">
        <f aca="false">ROUND(SUM(AV95:AW95),2)</f>
        <v>0</v>
      </c>
      <c r="AU95" s="95" t="n">
        <f aca="false">'Mal4,1-e - Oprava sociáln...'!P138</f>
        <v>0</v>
      </c>
      <c r="AV95" s="94" t="n">
        <f aca="false">'Mal4,1-e - Oprava sociáln...'!J31</f>
        <v>0</v>
      </c>
      <c r="AW95" s="94" t="n">
        <f aca="false">'Mal4,1-e - Oprava sociáln...'!J32</f>
        <v>0</v>
      </c>
      <c r="AX95" s="94" t="n">
        <f aca="false">'Mal4,1-e - Oprava sociáln...'!J33</f>
        <v>0</v>
      </c>
      <c r="AY95" s="94" t="n">
        <f aca="false">'Mal4,1-e - Oprava sociáln...'!J34</f>
        <v>0</v>
      </c>
      <c r="AZ95" s="94" t="n">
        <f aca="false">'Mal4,1-e - Oprava sociáln...'!F31</f>
        <v>0</v>
      </c>
      <c r="BA95" s="94" t="n">
        <f aca="false">'Mal4,1-e - Oprava sociáln...'!F32</f>
        <v>0</v>
      </c>
      <c r="BB95" s="94" t="n">
        <f aca="false">'Mal4,1-e - Oprava sociáln...'!F33</f>
        <v>0</v>
      </c>
      <c r="BC95" s="94" t="n">
        <f aca="false">'Mal4,1-e - Oprava sociáln...'!F34</f>
        <v>0</v>
      </c>
      <c r="BD95" s="96" t="n">
        <f aca="false">'Mal4,1-e - Oprava sociáln...'!F35</f>
        <v>0</v>
      </c>
      <c r="BT95" s="98" t="s">
        <v>80</v>
      </c>
      <c r="BU95" s="98" t="s">
        <v>81</v>
      </c>
      <c r="BV95" s="98" t="s">
        <v>76</v>
      </c>
      <c r="BW95" s="98" t="s">
        <v>3</v>
      </c>
      <c r="BX95" s="98" t="s">
        <v>77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Mal4,1-e - Oprava sociáln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497"/>
  <sheetViews>
    <sheetView showFormulas="false" showGridLines="false" showRowColHeaders="true" showZeros="true" rightToLeft="false" tabSelected="true" showOutlineSymbols="true" defaultGridColor="true" view="normal" topLeftCell="A317" colorId="64" zoomScale="100" zoomScaleNormal="100" zoomScalePageLayoutView="100" workbookViewId="0">
      <selection pane="topLeft" activeCell="C357" activeCellId="0" sqref="C357:F497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82</v>
      </c>
    </row>
    <row r="4" customFormat="false" ht="24.95" hidden="false" customHeight="true" outlineLevel="0" collapsed="false">
      <c r="B4" s="6"/>
      <c r="D4" s="7" t="s">
        <v>83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22. 4. 2022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33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34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35</v>
      </c>
      <c r="E28" s="22"/>
      <c r="F28" s="22"/>
      <c r="G28" s="22"/>
      <c r="H28" s="22"/>
      <c r="I28" s="22"/>
      <c r="J28" s="108" t="n">
        <f aca="false">ROUND(J138,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37</v>
      </c>
      <c r="G30" s="22"/>
      <c r="H30" s="22"/>
      <c r="I30" s="109" t="s">
        <v>36</v>
      </c>
      <c r="J30" s="109" t="s">
        <v>38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39</v>
      </c>
      <c r="E31" s="15" t="s">
        <v>40</v>
      </c>
      <c r="F31" s="111" t="n">
        <f aca="false">ROUND((SUM(BE138:BE493)),  2)</f>
        <v>0</v>
      </c>
      <c r="G31" s="22"/>
      <c r="H31" s="22"/>
      <c r="I31" s="112" t="n">
        <v>0.21</v>
      </c>
      <c r="J31" s="111" t="n">
        <f aca="false">ROUND(((SUM(BE138:BE493))*I31),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41</v>
      </c>
      <c r="F32" s="111" t="n">
        <f aca="false">ROUND((SUM(BF138:BF493)),  2)</f>
        <v>0</v>
      </c>
      <c r="G32" s="22"/>
      <c r="H32" s="22"/>
      <c r="I32" s="112" t="n">
        <v>0.15</v>
      </c>
      <c r="J32" s="111" t="n">
        <f aca="false">ROUND(((SUM(BF138:BF493))*I32),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42</v>
      </c>
      <c r="F33" s="111" t="n">
        <f aca="false">ROUND((SUM(BG138:BG493)),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43</v>
      </c>
      <c r="F34" s="111" t="n">
        <f aca="false">ROUND((SUM(BH138:BH493)),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44</v>
      </c>
      <c r="F35" s="111" t="n">
        <f aca="false">ROUND((SUM(BI138:BI493)),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45</v>
      </c>
      <c r="E37" s="63"/>
      <c r="F37" s="63"/>
      <c r="G37" s="115" t="s">
        <v>46</v>
      </c>
      <c r="H37" s="116" t="s">
        <v>47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50</v>
      </c>
      <c r="E61" s="25"/>
      <c r="F61" s="119" t="s">
        <v>51</v>
      </c>
      <c r="G61" s="42" t="s">
        <v>50</v>
      </c>
      <c r="H61" s="25"/>
      <c r="I61" s="25"/>
      <c r="J61" s="120" t="s">
        <v>51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50</v>
      </c>
      <c r="E76" s="25"/>
      <c r="F76" s="119" t="s">
        <v>51</v>
      </c>
      <c r="G76" s="42" t="s">
        <v>50</v>
      </c>
      <c r="H76" s="25"/>
      <c r="I76" s="25"/>
      <c r="J76" s="120" t="s">
        <v>51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84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sociálního zařízení 4 patro-u výtahu páternoster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Malinovské náměstí 3,Brno</v>
      </c>
      <c r="G87" s="22"/>
      <c r="H87" s="22"/>
      <c r="I87" s="15" t="s">
        <v>21</v>
      </c>
      <c r="J87" s="101" t="str">
        <f aca="false">IF(J10="","",J10)</f>
        <v>22. 4. 2022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 Husova 3,Brno</v>
      </c>
      <c r="G89" s="22"/>
      <c r="H89" s="22"/>
      <c r="I89" s="15" t="s">
        <v>29</v>
      </c>
      <c r="J89" s="121" t="str">
        <f aca="false">E19</f>
        <v>R.Volková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85</v>
      </c>
      <c r="D92" s="113"/>
      <c r="E92" s="113"/>
      <c r="F92" s="113"/>
      <c r="G92" s="113"/>
      <c r="H92" s="113"/>
      <c r="I92" s="113"/>
      <c r="J92" s="123" t="s">
        <v>86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87</v>
      </c>
      <c r="D94" s="22"/>
      <c r="E94" s="22"/>
      <c r="F94" s="22"/>
      <c r="G94" s="22"/>
      <c r="H94" s="22"/>
      <c r="I94" s="22"/>
      <c r="J94" s="108" t="n">
        <f aca="false">J138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88</v>
      </c>
    </row>
    <row r="95" s="125" customFormat="true" ht="24.95" hidden="false" customHeight="true" outlineLevel="0" collapsed="false">
      <c r="B95" s="126"/>
      <c r="D95" s="127" t="s">
        <v>89</v>
      </c>
      <c r="E95" s="128"/>
      <c r="F95" s="128"/>
      <c r="G95" s="128"/>
      <c r="H95" s="128"/>
      <c r="I95" s="128"/>
      <c r="J95" s="129" t="n">
        <f aca="false">J139</f>
        <v>0</v>
      </c>
      <c r="L95" s="126"/>
    </row>
    <row r="96" s="130" customFormat="true" ht="19.95" hidden="false" customHeight="true" outlineLevel="0" collapsed="false">
      <c r="B96" s="131"/>
      <c r="D96" s="132" t="s">
        <v>90</v>
      </c>
      <c r="E96" s="133"/>
      <c r="F96" s="133"/>
      <c r="G96" s="133"/>
      <c r="H96" s="133"/>
      <c r="I96" s="133"/>
      <c r="J96" s="134" t="n">
        <f aca="false">J140</f>
        <v>0</v>
      </c>
      <c r="L96" s="131"/>
    </row>
    <row r="97" s="130" customFormat="true" ht="19.95" hidden="false" customHeight="true" outlineLevel="0" collapsed="false">
      <c r="B97" s="131"/>
      <c r="D97" s="132" t="s">
        <v>91</v>
      </c>
      <c r="E97" s="133"/>
      <c r="F97" s="133"/>
      <c r="G97" s="133"/>
      <c r="H97" s="133"/>
      <c r="I97" s="133"/>
      <c r="J97" s="134" t="n">
        <f aca="false">J142</f>
        <v>0</v>
      </c>
      <c r="L97" s="131"/>
    </row>
    <row r="98" s="130" customFormat="true" ht="19.95" hidden="false" customHeight="true" outlineLevel="0" collapsed="false">
      <c r="B98" s="131"/>
      <c r="D98" s="132" t="s">
        <v>92</v>
      </c>
      <c r="E98" s="133"/>
      <c r="F98" s="133"/>
      <c r="G98" s="133"/>
      <c r="H98" s="133"/>
      <c r="I98" s="133"/>
      <c r="J98" s="134" t="n">
        <f aca="false">J148</f>
        <v>0</v>
      </c>
      <c r="L98" s="131"/>
    </row>
    <row r="99" s="130" customFormat="true" ht="19.95" hidden="false" customHeight="true" outlineLevel="0" collapsed="false">
      <c r="B99" s="131"/>
      <c r="D99" s="132" t="s">
        <v>93</v>
      </c>
      <c r="E99" s="133"/>
      <c r="F99" s="133"/>
      <c r="G99" s="133"/>
      <c r="H99" s="133"/>
      <c r="I99" s="133"/>
      <c r="J99" s="134" t="n">
        <f aca="false">J181</f>
        <v>0</v>
      </c>
      <c r="L99" s="131"/>
    </row>
    <row r="100" s="130" customFormat="true" ht="19.95" hidden="false" customHeight="true" outlineLevel="0" collapsed="false">
      <c r="B100" s="131"/>
      <c r="D100" s="132" t="s">
        <v>94</v>
      </c>
      <c r="E100" s="133"/>
      <c r="F100" s="133"/>
      <c r="G100" s="133"/>
      <c r="H100" s="133"/>
      <c r="I100" s="133"/>
      <c r="J100" s="134" t="n">
        <f aca="false">J252</f>
        <v>0</v>
      </c>
      <c r="L100" s="131"/>
    </row>
    <row r="101" s="130" customFormat="true" ht="19.95" hidden="false" customHeight="true" outlineLevel="0" collapsed="false">
      <c r="B101" s="131"/>
      <c r="D101" s="132" t="s">
        <v>95</v>
      </c>
      <c r="E101" s="133"/>
      <c r="F101" s="133"/>
      <c r="G101" s="133"/>
      <c r="H101" s="133"/>
      <c r="I101" s="133"/>
      <c r="J101" s="134" t="n">
        <f aca="false">J258</f>
        <v>0</v>
      </c>
      <c r="L101" s="131"/>
    </row>
    <row r="102" s="125" customFormat="true" ht="24.95" hidden="false" customHeight="true" outlineLevel="0" collapsed="false">
      <c r="B102" s="126"/>
      <c r="D102" s="127" t="s">
        <v>96</v>
      </c>
      <c r="E102" s="128"/>
      <c r="F102" s="128"/>
      <c r="G102" s="128"/>
      <c r="H102" s="128"/>
      <c r="I102" s="128"/>
      <c r="J102" s="129" t="n">
        <f aca="false">J260</f>
        <v>0</v>
      </c>
      <c r="L102" s="126"/>
    </row>
    <row r="103" s="130" customFormat="true" ht="19.95" hidden="false" customHeight="true" outlineLevel="0" collapsed="false">
      <c r="B103" s="131"/>
      <c r="D103" s="132" t="s">
        <v>97</v>
      </c>
      <c r="E103" s="133"/>
      <c r="F103" s="133"/>
      <c r="G103" s="133"/>
      <c r="H103" s="133"/>
      <c r="I103" s="133"/>
      <c r="J103" s="134" t="n">
        <f aca="false">J261</f>
        <v>0</v>
      </c>
      <c r="L103" s="131"/>
    </row>
    <row r="104" s="130" customFormat="true" ht="19.95" hidden="false" customHeight="true" outlineLevel="0" collapsed="false">
      <c r="B104" s="131"/>
      <c r="D104" s="132" t="s">
        <v>98</v>
      </c>
      <c r="E104" s="133"/>
      <c r="F104" s="133"/>
      <c r="G104" s="133"/>
      <c r="H104" s="133"/>
      <c r="I104" s="133"/>
      <c r="J104" s="134" t="n">
        <f aca="false">J280</f>
        <v>0</v>
      </c>
      <c r="L104" s="131"/>
    </row>
    <row r="105" s="130" customFormat="true" ht="19.95" hidden="false" customHeight="true" outlineLevel="0" collapsed="false">
      <c r="B105" s="131"/>
      <c r="D105" s="132" t="s">
        <v>99</v>
      </c>
      <c r="E105" s="133"/>
      <c r="F105" s="133"/>
      <c r="G105" s="133"/>
      <c r="H105" s="133"/>
      <c r="I105" s="133"/>
      <c r="J105" s="134" t="n">
        <f aca="false">J298</f>
        <v>0</v>
      </c>
      <c r="L105" s="131"/>
    </row>
    <row r="106" s="130" customFormat="true" ht="19.95" hidden="false" customHeight="true" outlineLevel="0" collapsed="false">
      <c r="B106" s="131"/>
      <c r="D106" s="132" t="s">
        <v>100</v>
      </c>
      <c r="E106" s="133"/>
      <c r="F106" s="133"/>
      <c r="G106" s="133"/>
      <c r="H106" s="133"/>
      <c r="I106" s="133"/>
      <c r="J106" s="134" t="n">
        <f aca="false">J333</f>
        <v>0</v>
      </c>
      <c r="L106" s="131"/>
    </row>
    <row r="107" s="130" customFormat="true" ht="19.95" hidden="false" customHeight="true" outlineLevel="0" collapsed="false">
      <c r="B107" s="131"/>
      <c r="D107" s="132" t="s">
        <v>101</v>
      </c>
      <c r="E107" s="133"/>
      <c r="F107" s="133"/>
      <c r="G107" s="133"/>
      <c r="H107" s="133"/>
      <c r="I107" s="133"/>
      <c r="J107" s="134" t="n">
        <f aca="false">J340</f>
        <v>0</v>
      </c>
      <c r="L107" s="131"/>
    </row>
    <row r="108" s="130" customFormat="true" ht="19.95" hidden="false" customHeight="true" outlineLevel="0" collapsed="false">
      <c r="B108" s="131"/>
      <c r="D108" s="132" t="s">
        <v>102</v>
      </c>
      <c r="E108" s="133"/>
      <c r="F108" s="133"/>
      <c r="G108" s="133"/>
      <c r="H108" s="133"/>
      <c r="I108" s="133"/>
      <c r="J108" s="134" t="n">
        <f aca="false">J376</f>
        <v>0</v>
      </c>
      <c r="L108" s="131"/>
    </row>
    <row r="109" s="130" customFormat="true" ht="19.95" hidden="false" customHeight="true" outlineLevel="0" collapsed="false">
      <c r="B109" s="131"/>
      <c r="D109" s="132" t="s">
        <v>103</v>
      </c>
      <c r="E109" s="133"/>
      <c r="F109" s="133"/>
      <c r="G109" s="133"/>
      <c r="H109" s="133"/>
      <c r="I109" s="133"/>
      <c r="J109" s="134" t="n">
        <f aca="false">J381</f>
        <v>0</v>
      </c>
      <c r="L109" s="131"/>
    </row>
    <row r="110" s="130" customFormat="true" ht="19.95" hidden="false" customHeight="true" outlineLevel="0" collapsed="false">
      <c r="B110" s="131"/>
      <c r="D110" s="132" t="s">
        <v>104</v>
      </c>
      <c r="E110" s="133"/>
      <c r="F110" s="133"/>
      <c r="G110" s="133"/>
      <c r="H110" s="133"/>
      <c r="I110" s="133"/>
      <c r="J110" s="134" t="n">
        <f aca="false">J389</f>
        <v>0</v>
      </c>
      <c r="L110" s="131"/>
    </row>
    <row r="111" s="130" customFormat="true" ht="19.95" hidden="false" customHeight="true" outlineLevel="0" collapsed="false">
      <c r="B111" s="131"/>
      <c r="D111" s="132" t="s">
        <v>105</v>
      </c>
      <c r="E111" s="133"/>
      <c r="F111" s="133"/>
      <c r="G111" s="133"/>
      <c r="H111" s="133"/>
      <c r="I111" s="133"/>
      <c r="J111" s="134" t="n">
        <f aca="false">J408</f>
        <v>0</v>
      </c>
      <c r="L111" s="131"/>
    </row>
    <row r="112" s="130" customFormat="true" ht="19.95" hidden="false" customHeight="true" outlineLevel="0" collapsed="false">
      <c r="B112" s="131"/>
      <c r="D112" s="132" t="s">
        <v>106</v>
      </c>
      <c r="E112" s="133"/>
      <c r="F112" s="133"/>
      <c r="G112" s="133"/>
      <c r="H112" s="133"/>
      <c r="I112" s="133"/>
      <c r="J112" s="134" t="n">
        <f aca="false">J416</f>
        <v>0</v>
      </c>
      <c r="L112" s="131"/>
    </row>
    <row r="113" s="130" customFormat="true" ht="19.95" hidden="false" customHeight="true" outlineLevel="0" collapsed="false">
      <c r="B113" s="131"/>
      <c r="D113" s="132" t="s">
        <v>107</v>
      </c>
      <c r="E113" s="133"/>
      <c r="F113" s="133"/>
      <c r="G113" s="133"/>
      <c r="H113" s="133"/>
      <c r="I113" s="133"/>
      <c r="J113" s="134" t="n">
        <f aca="false">J446</f>
        <v>0</v>
      </c>
      <c r="L113" s="131"/>
    </row>
    <row r="114" s="130" customFormat="true" ht="19.95" hidden="false" customHeight="true" outlineLevel="0" collapsed="false">
      <c r="B114" s="131"/>
      <c r="D114" s="132" t="s">
        <v>108</v>
      </c>
      <c r="E114" s="133"/>
      <c r="F114" s="133"/>
      <c r="G114" s="133"/>
      <c r="H114" s="133"/>
      <c r="I114" s="133"/>
      <c r="J114" s="134" t="n">
        <f aca="false">J463</f>
        <v>0</v>
      </c>
      <c r="L114" s="131"/>
    </row>
    <row r="115" s="130" customFormat="true" ht="19.95" hidden="false" customHeight="true" outlineLevel="0" collapsed="false">
      <c r="B115" s="131"/>
      <c r="D115" s="132" t="s">
        <v>109</v>
      </c>
      <c r="E115" s="133"/>
      <c r="F115" s="133"/>
      <c r="G115" s="133"/>
      <c r="H115" s="133"/>
      <c r="I115" s="133"/>
      <c r="J115" s="134" t="n">
        <f aca="false">J472</f>
        <v>0</v>
      </c>
      <c r="L115" s="131"/>
    </row>
    <row r="116" s="125" customFormat="true" ht="24.95" hidden="false" customHeight="true" outlineLevel="0" collapsed="false">
      <c r="B116" s="126"/>
      <c r="D116" s="127" t="s">
        <v>110</v>
      </c>
      <c r="E116" s="128"/>
      <c r="F116" s="128"/>
      <c r="G116" s="128"/>
      <c r="H116" s="128"/>
      <c r="I116" s="128"/>
      <c r="J116" s="129" t="n">
        <f aca="false">J480</f>
        <v>0</v>
      </c>
      <c r="L116" s="126"/>
    </row>
    <row r="117" s="125" customFormat="true" ht="24.95" hidden="false" customHeight="true" outlineLevel="0" collapsed="false">
      <c r="B117" s="126"/>
      <c r="D117" s="127" t="s">
        <v>111</v>
      </c>
      <c r="E117" s="128"/>
      <c r="F117" s="128"/>
      <c r="G117" s="128"/>
      <c r="H117" s="128"/>
      <c r="I117" s="128"/>
      <c r="J117" s="129" t="n">
        <f aca="false">J487</f>
        <v>0</v>
      </c>
      <c r="L117" s="126"/>
    </row>
    <row r="118" s="130" customFormat="true" ht="19.95" hidden="false" customHeight="true" outlineLevel="0" collapsed="false">
      <c r="B118" s="131"/>
      <c r="D118" s="132" t="s">
        <v>112</v>
      </c>
      <c r="E118" s="133"/>
      <c r="F118" s="133"/>
      <c r="G118" s="133"/>
      <c r="H118" s="133"/>
      <c r="I118" s="133"/>
      <c r="J118" s="134" t="n">
        <f aca="false">J488</f>
        <v>0</v>
      </c>
      <c r="L118" s="131"/>
    </row>
    <row r="119" s="130" customFormat="true" ht="19.95" hidden="false" customHeight="true" outlineLevel="0" collapsed="false">
      <c r="B119" s="131"/>
      <c r="D119" s="132" t="s">
        <v>113</v>
      </c>
      <c r="E119" s="133"/>
      <c r="F119" s="133"/>
      <c r="G119" s="133"/>
      <c r="H119" s="133"/>
      <c r="I119" s="133"/>
      <c r="J119" s="134" t="n">
        <f aca="false">J490</f>
        <v>0</v>
      </c>
      <c r="L119" s="131"/>
    </row>
    <row r="120" s="130" customFormat="true" ht="19.95" hidden="false" customHeight="true" outlineLevel="0" collapsed="false">
      <c r="B120" s="131"/>
      <c r="D120" s="132" t="s">
        <v>114</v>
      </c>
      <c r="E120" s="133"/>
      <c r="F120" s="133"/>
      <c r="G120" s="133"/>
      <c r="H120" s="133"/>
      <c r="I120" s="133"/>
      <c r="J120" s="134" t="n">
        <f aca="false">J492</f>
        <v>0</v>
      </c>
      <c r="L120" s="131"/>
    </row>
    <row r="121" s="27" customFormat="true" ht="21.85" hidden="false" customHeight="true" outlineLevel="0" collapsed="false">
      <c r="A121" s="22"/>
      <c r="B121" s="23"/>
      <c r="C121" s="22"/>
      <c r="D121" s="22"/>
      <c r="E121" s="22"/>
      <c r="F121" s="22"/>
      <c r="G121" s="22"/>
      <c r="H121" s="22"/>
      <c r="I121" s="2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6.95" hidden="false" customHeight="true" outlineLevel="0" collapsed="false">
      <c r="A122" s="22"/>
      <c r="B122" s="44"/>
      <c r="C122" s="45"/>
      <c r="D122" s="45"/>
      <c r="E122" s="45"/>
      <c r="F122" s="45"/>
      <c r="G122" s="45"/>
      <c r="H122" s="45"/>
      <c r="I122" s="45"/>
      <c r="J122" s="45"/>
      <c r="K122" s="45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6" s="27" customFormat="true" ht="6.95" hidden="false" customHeight="true" outlineLevel="0" collapsed="false">
      <c r="A126" s="22"/>
      <c r="B126" s="46"/>
      <c r="C126" s="47"/>
      <c r="D126" s="47"/>
      <c r="E126" s="47"/>
      <c r="F126" s="47"/>
      <c r="G126" s="47"/>
      <c r="H126" s="47"/>
      <c r="I126" s="47"/>
      <c r="J126" s="47"/>
      <c r="K126" s="47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24.95" hidden="false" customHeight="true" outlineLevel="0" collapsed="false">
      <c r="A127" s="22"/>
      <c r="B127" s="23"/>
      <c r="C127" s="7" t="s">
        <v>115</v>
      </c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6.95" hidden="false" customHeight="true" outlineLevel="0" collapsed="false">
      <c r="A128" s="22"/>
      <c r="B128" s="23"/>
      <c r="C128" s="22"/>
      <c r="D128" s="22"/>
      <c r="E128" s="22"/>
      <c r="F128" s="22"/>
      <c r="G128" s="22"/>
      <c r="H128" s="22"/>
      <c r="I128" s="22"/>
      <c r="J128" s="22"/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12" hidden="false" customHeight="true" outlineLevel="0" collapsed="false">
      <c r="A129" s="22"/>
      <c r="B129" s="23"/>
      <c r="C129" s="15" t="s">
        <v>15</v>
      </c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6.5" hidden="false" customHeight="true" outlineLevel="0" collapsed="false">
      <c r="A130" s="22"/>
      <c r="B130" s="23"/>
      <c r="C130" s="22"/>
      <c r="D130" s="22"/>
      <c r="E130" s="100" t="str">
        <f aca="false">E7</f>
        <v>Oprava sociálního zařízení 4 patro-u výtahu páternoster</v>
      </c>
      <c r="F130" s="100"/>
      <c r="G130" s="100"/>
      <c r="H130" s="100"/>
      <c r="I130" s="22"/>
      <c r="J130" s="22"/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6.95" hidden="false" customHeight="true" outlineLevel="0" collapsed="false">
      <c r="A131" s="22"/>
      <c r="B131" s="23"/>
      <c r="C131" s="22"/>
      <c r="D131" s="22"/>
      <c r="E131" s="22"/>
      <c r="F131" s="22"/>
      <c r="G131" s="22"/>
      <c r="H131" s="22"/>
      <c r="I131" s="22"/>
      <c r="J131" s="22"/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12" hidden="false" customHeight="true" outlineLevel="0" collapsed="false">
      <c r="A132" s="22"/>
      <c r="B132" s="23"/>
      <c r="C132" s="15" t="s">
        <v>19</v>
      </c>
      <c r="D132" s="22"/>
      <c r="E132" s="22"/>
      <c r="F132" s="16" t="str">
        <f aca="false">F10</f>
        <v>Malinovské náměstí 3,Brno</v>
      </c>
      <c r="G132" s="22"/>
      <c r="H132" s="22"/>
      <c r="I132" s="15" t="s">
        <v>21</v>
      </c>
      <c r="J132" s="101" t="str">
        <f aca="false">IF(J10="","",J10)</f>
        <v>22. 4. 2022</v>
      </c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6.95" hidden="false" customHeight="true" outlineLevel="0" collapsed="false">
      <c r="A133" s="22"/>
      <c r="B133" s="23"/>
      <c r="C133" s="22"/>
      <c r="D133" s="22"/>
      <c r="E133" s="22"/>
      <c r="F133" s="22"/>
      <c r="G133" s="22"/>
      <c r="H133" s="22"/>
      <c r="I133" s="22"/>
      <c r="J133" s="22"/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27" customFormat="true" ht="15.15" hidden="false" customHeight="true" outlineLevel="0" collapsed="false">
      <c r="A134" s="22"/>
      <c r="B134" s="23"/>
      <c r="C134" s="15" t="s">
        <v>23</v>
      </c>
      <c r="D134" s="22"/>
      <c r="E134" s="22"/>
      <c r="F134" s="16" t="str">
        <f aca="false">E13</f>
        <v>MmBrna,OSM Husova 3,Brno</v>
      </c>
      <c r="G134" s="22"/>
      <c r="H134" s="22"/>
      <c r="I134" s="15" t="s">
        <v>29</v>
      </c>
      <c r="J134" s="121" t="str">
        <f aca="false">E19</f>
        <v>R.Volková</v>
      </c>
      <c r="K134" s="22"/>
      <c r="L134" s="39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="27" customFormat="true" ht="15.15" hidden="false" customHeight="true" outlineLevel="0" collapsed="false">
      <c r="A135" s="22"/>
      <c r="B135" s="23"/>
      <c r="C135" s="15" t="s">
        <v>27</v>
      </c>
      <c r="D135" s="22"/>
      <c r="E135" s="22"/>
      <c r="F135" s="16" t="str">
        <f aca="false">IF(E16="","",E16)</f>
        <v>Vyplň údaj</v>
      </c>
      <c r="G135" s="22"/>
      <c r="H135" s="22"/>
      <c r="I135" s="15" t="s">
        <v>32</v>
      </c>
      <c r="J135" s="121" t="str">
        <f aca="false">E22</f>
        <v>Radka Volková</v>
      </c>
      <c r="K135" s="22"/>
      <c r="L135" s="39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</row>
    <row r="136" s="27" customFormat="true" ht="10.3" hidden="false" customHeight="true" outlineLevel="0" collapsed="false">
      <c r="A136" s="22"/>
      <c r="B136" s="23"/>
      <c r="C136" s="22"/>
      <c r="D136" s="22"/>
      <c r="E136" s="22"/>
      <c r="F136" s="22"/>
      <c r="G136" s="22"/>
      <c r="H136" s="22"/>
      <c r="I136" s="22"/>
      <c r="J136" s="22"/>
      <c r="K136" s="22"/>
      <c r="L136" s="39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</row>
    <row r="137" s="141" customFormat="true" ht="29.3" hidden="false" customHeight="true" outlineLevel="0" collapsed="false">
      <c r="A137" s="135"/>
      <c r="B137" s="136"/>
      <c r="C137" s="137" t="s">
        <v>116</v>
      </c>
      <c r="D137" s="138" t="s">
        <v>60</v>
      </c>
      <c r="E137" s="138" t="s">
        <v>56</v>
      </c>
      <c r="F137" s="138" t="s">
        <v>57</v>
      </c>
      <c r="G137" s="138" t="s">
        <v>117</v>
      </c>
      <c r="H137" s="138" t="s">
        <v>118</v>
      </c>
      <c r="I137" s="138" t="s">
        <v>119</v>
      </c>
      <c r="J137" s="138" t="s">
        <v>86</v>
      </c>
      <c r="K137" s="139" t="s">
        <v>120</v>
      </c>
      <c r="L137" s="140"/>
      <c r="M137" s="68"/>
      <c r="N137" s="69" t="s">
        <v>39</v>
      </c>
      <c r="O137" s="69" t="s">
        <v>121</v>
      </c>
      <c r="P137" s="69" t="s">
        <v>122</v>
      </c>
      <c r="Q137" s="69" t="s">
        <v>123</v>
      </c>
      <c r="R137" s="69" t="s">
        <v>124</v>
      </c>
      <c r="S137" s="69" t="s">
        <v>125</v>
      </c>
      <c r="T137" s="70" t="s">
        <v>126</v>
      </c>
      <c r="U137" s="135"/>
      <c r="V137" s="135"/>
      <c r="W137" s="135"/>
      <c r="X137" s="135"/>
      <c r="Y137" s="135"/>
      <c r="Z137" s="135"/>
      <c r="AA137" s="135"/>
      <c r="AB137" s="135"/>
      <c r="AC137" s="135"/>
      <c r="AD137" s="135"/>
      <c r="AE137" s="135"/>
    </row>
    <row r="138" s="27" customFormat="true" ht="22.8" hidden="false" customHeight="true" outlineLevel="0" collapsed="false">
      <c r="A138" s="22"/>
      <c r="B138" s="23"/>
      <c r="C138" s="76" t="s">
        <v>127</v>
      </c>
      <c r="D138" s="22"/>
      <c r="E138" s="22"/>
      <c r="F138" s="22"/>
      <c r="G138" s="22"/>
      <c r="H138" s="22"/>
      <c r="I138" s="22"/>
      <c r="J138" s="142" t="n">
        <f aca="false">BK138</f>
        <v>0</v>
      </c>
      <c r="K138" s="22"/>
      <c r="L138" s="23"/>
      <c r="M138" s="71"/>
      <c r="N138" s="58"/>
      <c r="O138" s="72"/>
      <c r="P138" s="143" t="n">
        <f aca="false">P139+P260+P480+P487</f>
        <v>0</v>
      </c>
      <c r="Q138" s="72"/>
      <c r="R138" s="143" t="n">
        <f aca="false">R139+R260+R480+R487</f>
        <v>12.78926669</v>
      </c>
      <c r="S138" s="72"/>
      <c r="T138" s="144" t="n">
        <f aca="false">T139+T260+T480+T487</f>
        <v>19.9857196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T138" s="3" t="s">
        <v>74</v>
      </c>
      <c r="AU138" s="3" t="s">
        <v>88</v>
      </c>
      <c r="BK138" s="145" t="n">
        <f aca="false">BK139+BK260+BK480+BK487</f>
        <v>0</v>
      </c>
    </row>
    <row r="139" s="146" customFormat="true" ht="25.9" hidden="false" customHeight="true" outlineLevel="0" collapsed="false">
      <c r="B139" s="147"/>
      <c r="D139" s="148" t="s">
        <v>74</v>
      </c>
      <c r="E139" s="149" t="s">
        <v>128</v>
      </c>
      <c r="F139" s="149" t="s">
        <v>129</v>
      </c>
      <c r="I139" s="150"/>
      <c r="J139" s="151" t="n">
        <f aca="false">BK139</f>
        <v>0</v>
      </c>
      <c r="L139" s="147"/>
      <c r="M139" s="152"/>
      <c r="N139" s="153"/>
      <c r="O139" s="153"/>
      <c r="P139" s="154" t="n">
        <f aca="false">P140+P142+P148+P181+P252+P258</f>
        <v>0</v>
      </c>
      <c r="Q139" s="153"/>
      <c r="R139" s="154" t="n">
        <f aca="false">R140+R142+R148+R181+R252+R258</f>
        <v>7.82355129</v>
      </c>
      <c r="S139" s="153"/>
      <c r="T139" s="155" t="n">
        <f aca="false">T140+T142+T148+T181+T252+T258</f>
        <v>19.575288</v>
      </c>
      <c r="AR139" s="148" t="s">
        <v>80</v>
      </c>
      <c r="AT139" s="156" t="s">
        <v>74</v>
      </c>
      <c r="AU139" s="156" t="s">
        <v>75</v>
      </c>
      <c r="AY139" s="148" t="s">
        <v>130</v>
      </c>
      <c r="BK139" s="157" t="n">
        <f aca="false">BK140+BK142+BK148+BK181+BK252+BK258</f>
        <v>0</v>
      </c>
    </row>
    <row r="140" s="146" customFormat="true" ht="22.8" hidden="false" customHeight="true" outlineLevel="0" collapsed="false">
      <c r="B140" s="147"/>
      <c r="D140" s="148" t="s">
        <v>74</v>
      </c>
      <c r="E140" s="158" t="s">
        <v>80</v>
      </c>
      <c r="F140" s="158" t="s">
        <v>131</v>
      </c>
      <c r="I140" s="150"/>
      <c r="J140" s="159" t="n">
        <f aca="false">BK140</f>
        <v>0</v>
      </c>
      <c r="L140" s="147"/>
      <c r="M140" s="152"/>
      <c r="N140" s="153"/>
      <c r="O140" s="153"/>
      <c r="P140" s="154" t="n">
        <f aca="false">P141</f>
        <v>0</v>
      </c>
      <c r="Q140" s="153"/>
      <c r="R140" s="154" t="n">
        <f aca="false">R141</f>
        <v>0</v>
      </c>
      <c r="S140" s="153"/>
      <c r="T140" s="155" t="n">
        <f aca="false">T141</f>
        <v>0</v>
      </c>
      <c r="AR140" s="148" t="s">
        <v>80</v>
      </c>
      <c r="AT140" s="156" t="s">
        <v>74</v>
      </c>
      <c r="AU140" s="156" t="s">
        <v>80</v>
      </c>
      <c r="AY140" s="148" t="s">
        <v>130</v>
      </c>
      <c r="BK140" s="157" t="n">
        <f aca="false">BK141</f>
        <v>0</v>
      </c>
    </row>
    <row r="141" s="27" customFormat="true" ht="16.5" hidden="false" customHeight="true" outlineLevel="0" collapsed="false">
      <c r="A141" s="22"/>
      <c r="B141" s="160"/>
      <c r="C141" s="161" t="s">
        <v>80</v>
      </c>
      <c r="D141" s="161" t="s">
        <v>132</v>
      </c>
      <c r="E141" s="162" t="s">
        <v>133</v>
      </c>
      <c r="F141" s="163" t="s">
        <v>134</v>
      </c>
      <c r="G141" s="164" t="s">
        <v>135</v>
      </c>
      <c r="H141" s="165" t="n">
        <v>1</v>
      </c>
      <c r="I141" s="166"/>
      <c r="J141" s="167" t="n">
        <f aca="false">ROUND(I141*H141,2)</f>
        <v>0</v>
      </c>
      <c r="K141" s="163"/>
      <c r="L141" s="23"/>
      <c r="M141" s="168"/>
      <c r="N141" s="169" t="s">
        <v>40</v>
      </c>
      <c r="O141" s="60"/>
      <c r="P141" s="170" t="n">
        <f aca="false">O141*H141</f>
        <v>0</v>
      </c>
      <c r="Q141" s="170" t="n">
        <v>0</v>
      </c>
      <c r="R141" s="170" t="n">
        <f aca="false">Q141*H141</f>
        <v>0</v>
      </c>
      <c r="S141" s="170" t="n">
        <v>0</v>
      </c>
      <c r="T141" s="171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2" t="s">
        <v>136</v>
      </c>
      <c r="AT141" s="172" t="s">
        <v>132</v>
      </c>
      <c r="AU141" s="172" t="s">
        <v>82</v>
      </c>
      <c r="AY141" s="3" t="s">
        <v>130</v>
      </c>
      <c r="BE141" s="173" t="n">
        <f aca="false">IF(N141="základní",J141,0)</f>
        <v>0</v>
      </c>
      <c r="BF141" s="173" t="n">
        <f aca="false">IF(N141="snížená",J141,0)</f>
        <v>0</v>
      </c>
      <c r="BG141" s="173" t="n">
        <f aca="false">IF(N141="zákl. přenesená",J141,0)</f>
        <v>0</v>
      </c>
      <c r="BH141" s="173" t="n">
        <f aca="false">IF(N141="sníž. přenesená",J141,0)</f>
        <v>0</v>
      </c>
      <c r="BI141" s="173" t="n">
        <f aca="false">IF(N141="nulová",J141,0)</f>
        <v>0</v>
      </c>
      <c r="BJ141" s="3" t="s">
        <v>80</v>
      </c>
      <c r="BK141" s="173" t="n">
        <f aca="false">ROUND(I141*H141,2)</f>
        <v>0</v>
      </c>
      <c r="BL141" s="3" t="s">
        <v>136</v>
      </c>
      <c r="BM141" s="172" t="s">
        <v>137</v>
      </c>
    </row>
    <row r="142" s="146" customFormat="true" ht="22.8" hidden="false" customHeight="true" outlineLevel="0" collapsed="false">
      <c r="B142" s="147"/>
      <c r="D142" s="148" t="s">
        <v>74</v>
      </c>
      <c r="E142" s="158" t="s">
        <v>138</v>
      </c>
      <c r="F142" s="158" t="s">
        <v>139</v>
      </c>
      <c r="I142" s="150"/>
      <c r="J142" s="159" t="n">
        <f aca="false">BK142</f>
        <v>0</v>
      </c>
      <c r="L142" s="147"/>
      <c r="M142" s="152"/>
      <c r="N142" s="153"/>
      <c r="O142" s="153"/>
      <c r="P142" s="154" t="n">
        <f aca="false">SUM(P143:P147)</f>
        <v>0</v>
      </c>
      <c r="Q142" s="153"/>
      <c r="R142" s="154" t="n">
        <f aca="false">SUM(R143:R147)</f>
        <v>0.31825889</v>
      </c>
      <c r="S142" s="153"/>
      <c r="T142" s="155" t="n">
        <f aca="false">SUM(T143:T147)</f>
        <v>0</v>
      </c>
      <c r="AR142" s="148" t="s">
        <v>80</v>
      </c>
      <c r="AT142" s="156" t="s">
        <v>74</v>
      </c>
      <c r="AU142" s="156" t="s">
        <v>80</v>
      </c>
      <c r="AY142" s="148" t="s">
        <v>130</v>
      </c>
      <c r="BK142" s="157" t="n">
        <f aca="false">SUM(BK143:BK147)</f>
        <v>0</v>
      </c>
    </row>
    <row r="143" s="27" customFormat="true" ht="37.8" hidden="false" customHeight="true" outlineLevel="0" collapsed="false">
      <c r="A143" s="22"/>
      <c r="B143" s="160"/>
      <c r="C143" s="161" t="s">
        <v>82</v>
      </c>
      <c r="D143" s="161" t="s">
        <v>132</v>
      </c>
      <c r="E143" s="162" t="s">
        <v>140</v>
      </c>
      <c r="F143" s="163" t="s">
        <v>141</v>
      </c>
      <c r="G143" s="164" t="s">
        <v>142</v>
      </c>
      <c r="H143" s="165" t="n">
        <v>0.021</v>
      </c>
      <c r="I143" s="166"/>
      <c r="J143" s="167" t="n">
        <f aca="false">ROUND(I143*H143,2)</f>
        <v>0</v>
      </c>
      <c r="K143" s="163" t="s">
        <v>143</v>
      </c>
      <c r="L143" s="23"/>
      <c r="M143" s="168"/>
      <c r="N143" s="169" t="s">
        <v>40</v>
      </c>
      <c r="O143" s="60"/>
      <c r="P143" s="170" t="n">
        <f aca="false">O143*H143</f>
        <v>0</v>
      </c>
      <c r="Q143" s="170" t="n">
        <v>0.01709</v>
      </c>
      <c r="R143" s="170" t="n">
        <f aca="false">Q143*H143</f>
        <v>0.00035889</v>
      </c>
      <c r="S143" s="170" t="n">
        <v>0</v>
      </c>
      <c r="T143" s="171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2" t="s">
        <v>136</v>
      </c>
      <c r="AT143" s="172" t="s">
        <v>132</v>
      </c>
      <c r="AU143" s="172" t="s">
        <v>82</v>
      </c>
      <c r="AY143" s="3" t="s">
        <v>130</v>
      </c>
      <c r="BE143" s="173" t="n">
        <f aca="false">IF(N143="základní",J143,0)</f>
        <v>0</v>
      </c>
      <c r="BF143" s="173" t="n">
        <f aca="false">IF(N143="snížená",J143,0)</f>
        <v>0</v>
      </c>
      <c r="BG143" s="173" t="n">
        <f aca="false">IF(N143="zákl. přenesená",J143,0)</f>
        <v>0</v>
      </c>
      <c r="BH143" s="173" t="n">
        <f aca="false">IF(N143="sníž. přenesená",J143,0)</f>
        <v>0</v>
      </c>
      <c r="BI143" s="173" t="n">
        <f aca="false">IF(N143="nulová",J143,0)</f>
        <v>0</v>
      </c>
      <c r="BJ143" s="3" t="s">
        <v>80</v>
      </c>
      <c r="BK143" s="173" t="n">
        <f aca="false">ROUND(I143*H143,2)</f>
        <v>0</v>
      </c>
      <c r="BL143" s="3" t="s">
        <v>136</v>
      </c>
      <c r="BM143" s="172" t="s">
        <v>144</v>
      </c>
    </row>
    <row r="144" s="174" customFormat="true" ht="12.8" hidden="false" customHeight="false" outlineLevel="0" collapsed="false">
      <c r="B144" s="175"/>
      <c r="D144" s="176" t="s">
        <v>145</v>
      </c>
      <c r="E144" s="177"/>
      <c r="F144" s="178" t="s">
        <v>146</v>
      </c>
      <c r="H144" s="179" t="n">
        <v>0.021</v>
      </c>
      <c r="I144" s="180"/>
      <c r="L144" s="175"/>
      <c r="M144" s="181"/>
      <c r="N144" s="182"/>
      <c r="O144" s="182"/>
      <c r="P144" s="182"/>
      <c r="Q144" s="182"/>
      <c r="R144" s="182"/>
      <c r="S144" s="182"/>
      <c r="T144" s="183"/>
      <c r="AT144" s="177" t="s">
        <v>145</v>
      </c>
      <c r="AU144" s="177" t="s">
        <v>82</v>
      </c>
      <c r="AV144" s="174" t="s">
        <v>82</v>
      </c>
      <c r="AW144" s="174" t="s">
        <v>31</v>
      </c>
      <c r="AX144" s="174" t="s">
        <v>80</v>
      </c>
      <c r="AY144" s="177" t="s">
        <v>130</v>
      </c>
    </row>
    <row r="145" s="27" customFormat="true" ht="24.15" hidden="false" customHeight="true" outlineLevel="0" collapsed="false">
      <c r="A145" s="22"/>
      <c r="B145" s="160"/>
      <c r="C145" s="184" t="s">
        <v>138</v>
      </c>
      <c r="D145" s="184" t="s">
        <v>147</v>
      </c>
      <c r="E145" s="185" t="s">
        <v>148</v>
      </c>
      <c r="F145" s="186" t="s">
        <v>149</v>
      </c>
      <c r="G145" s="187" t="s">
        <v>142</v>
      </c>
      <c r="H145" s="188" t="n">
        <v>0.023</v>
      </c>
      <c r="I145" s="189"/>
      <c r="J145" s="190" t="n">
        <f aca="false">ROUND(I145*H145,2)</f>
        <v>0</v>
      </c>
      <c r="K145" s="186" t="s">
        <v>143</v>
      </c>
      <c r="L145" s="191"/>
      <c r="M145" s="192"/>
      <c r="N145" s="193" t="s">
        <v>40</v>
      </c>
      <c r="O145" s="60"/>
      <c r="P145" s="170" t="n">
        <f aca="false">O145*H145</f>
        <v>0</v>
      </c>
      <c r="Q145" s="170" t="n">
        <v>1</v>
      </c>
      <c r="R145" s="170" t="n">
        <f aca="false">Q145*H145</f>
        <v>0.023</v>
      </c>
      <c r="S145" s="170" t="n">
        <v>0</v>
      </c>
      <c r="T145" s="171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2" t="s">
        <v>150</v>
      </c>
      <c r="AT145" s="172" t="s">
        <v>147</v>
      </c>
      <c r="AU145" s="172" t="s">
        <v>82</v>
      </c>
      <c r="AY145" s="3" t="s">
        <v>130</v>
      </c>
      <c r="BE145" s="173" t="n">
        <f aca="false">IF(N145="základní",J145,0)</f>
        <v>0</v>
      </c>
      <c r="BF145" s="173" t="n">
        <f aca="false">IF(N145="snížená",J145,0)</f>
        <v>0</v>
      </c>
      <c r="BG145" s="173" t="n">
        <f aca="false">IF(N145="zákl. přenesená",J145,0)</f>
        <v>0</v>
      </c>
      <c r="BH145" s="173" t="n">
        <f aca="false">IF(N145="sníž. přenesená",J145,0)</f>
        <v>0</v>
      </c>
      <c r="BI145" s="173" t="n">
        <f aca="false">IF(N145="nulová",J145,0)</f>
        <v>0</v>
      </c>
      <c r="BJ145" s="3" t="s">
        <v>80</v>
      </c>
      <c r="BK145" s="173" t="n">
        <f aca="false">ROUND(I145*H145,2)</f>
        <v>0</v>
      </c>
      <c r="BL145" s="3" t="s">
        <v>136</v>
      </c>
      <c r="BM145" s="172" t="s">
        <v>151</v>
      </c>
    </row>
    <row r="146" s="174" customFormat="true" ht="12.8" hidden="false" customHeight="false" outlineLevel="0" collapsed="false">
      <c r="B146" s="175"/>
      <c r="D146" s="176" t="s">
        <v>145</v>
      </c>
      <c r="F146" s="178" t="s">
        <v>152</v>
      </c>
      <c r="H146" s="179" t="n">
        <v>0.023</v>
      </c>
      <c r="I146" s="180"/>
      <c r="L146" s="175"/>
      <c r="M146" s="181"/>
      <c r="N146" s="182"/>
      <c r="O146" s="182"/>
      <c r="P146" s="182"/>
      <c r="Q146" s="182"/>
      <c r="R146" s="182"/>
      <c r="S146" s="182"/>
      <c r="T146" s="183"/>
      <c r="AT146" s="177" t="s">
        <v>145</v>
      </c>
      <c r="AU146" s="177" t="s">
        <v>82</v>
      </c>
      <c r="AV146" s="174" t="s">
        <v>82</v>
      </c>
      <c r="AW146" s="174" t="s">
        <v>2</v>
      </c>
      <c r="AX146" s="174" t="s">
        <v>80</v>
      </c>
      <c r="AY146" s="177" t="s">
        <v>130</v>
      </c>
    </row>
    <row r="147" s="27" customFormat="true" ht="24.15" hidden="false" customHeight="true" outlineLevel="0" collapsed="false">
      <c r="A147" s="22"/>
      <c r="B147" s="160"/>
      <c r="C147" s="161" t="s">
        <v>136</v>
      </c>
      <c r="D147" s="161" t="s">
        <v>132</v>
      </c>
      <c r="E147" s="162" t="s">
        <v>153</v>
      </c>
      <c r="F147" s="163" t="s">
        <v>154</v>
      </c>
      <c r="G147" s="164" t="s">
        <v>155</v>
      </c>
      <c r="H147" s="165" t="n">
        <v>5</v>
      </c>
      <c r="I147" s="166"/>
      <c r="J147" s="167" t="n">
        <f aca="false">ROUND(I147*H147,2)</f>
        <v>0</v>
      </c>
      <c r="K147" s="163"/>
      <c r="L147" s="23"/>
      <c r="M147" s="168"/>
      <c r="N147" s="169" t="s">
        <v>40</v>
      </c>
      <c r="O147" s="60"/>
      <c r="P147" s="170" t="n">
        <f aca="false">O147*H147</f>
        <v>0</v>
      </c>
      <c r="Q147" s="170" t="n">
        <v>0.05898</v>
      </c>
      <c r="R147" s="170" t="n">
        <f aca="false">Q147*H147</f>
        <v>0.2949</v>
      </c>
      <c r="S147" s="170" t="n">
        <v>0</v>
      </c>
      <c r="T147" s="17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2" t="s">
        <v>136</v>
      </c>
      <c r="AT147" s="172" t="s">
        <v>132</v>
      </c>
      <c r="AU147" s="172" t="s">
        <v>82</v>
      </c>
      <c r="AY147" s="3" t="s">
        <v>130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80</v>
      </c>
      <c r="BK147" s="173" t="n">
        <f aca="false">ROUND(I147*H147,2)</f>
        <v>0</v>
      </c>
      <c r="BL147" s="3" t="s">
        <v>136</v>
      </c>
      <c r="BM147" s="172" t="s">
        <v>156</v>
      </c>
    </row>
    <row r="148" s="146" customFormat="true" ht="22.8" hidden="false" customHeight="true" outlineLevel="0" collapsed="false">
      <c r="B148" s="147"/>
      <c r="D148" s="148" t="s">
        <v>74</v>
      </c>
      <c r="E148" s="158" t="s">
        <v>157</v>
      </c>
      <c r="F148" s="158" t="s">
        <v>158</v>
      </c>
      <c r="I148" s="150"/>
      <c r="J148" s="159" t="n">
        <f aca="false">BK148</f>
        <v>0</v>
      </c>
      <c r="L148" s="147"/>
      <c r="M148" s="152"/>
      <c r="N148" s="153"/>
      <c r="O148" s="153"/>
      <c r="P148" s="154" t="n">
        <f aca="false">SUM(P149:P180)</f>
        <v>0</v>
      </c>
      <c r="Q148" s="153"/>
      <c r="R148" s="154" t="n">
        <f aca="false">SUM(R149:R180)</f>
        <v>7.5010814</v>
      </c>
      <c r="S148" s="153"/>
      <c r="T148" s="155" t="n">
        <f aca="false">SUM(T149:T180)</f>
        <v>0</v>
      </c>
      <c r="AR148" s="148" t="s">
        <v>80</v>
      </c>
      <c r="AT148" s="156" t="s">
        <v>74</v>
      </c>
      <c r="AU148" s="156" t="s">
        <v>80</v>
      </c>
      <c r="AY148" s="148" t="s">
        <v>130</v>
      </c>
      <c r="BK148" s="157" t="n">
        <f aca="false">SUM(BK149:BK180)</f>
        <v>0</v>
      </c>
    </row>
    <row r="149" s="27" customFormat="true" ht="24.15" hidden="false" customHeight="true" outlineLevel="0" collapsed="false">
      <c r="A149" s="22"/>
      <c r="B149" s="160"/>
      <c r="C149" s="161" t="s">
        <v>159</v>
      </c>
      <c r="D149" s="161" t="s">
        <v>132</v>
      </c>
      <c r="E149" s="162" t="s">
        <v>160</v>
      </c>
      <c r="F149" s="163" t="s">
        <v>161</v>
      </c>
      <c r="G149" s="164" t="s">
        <v>162</v>
      </c>
      <c r="H149" s="165" t="n">
        <v>5.8</v>
      </c>
      <c r="I149" s="166"/>
      <c r="J149" s="167" t="n">
        <f aca="false">ROUND(I149*H149,2)</f>
        <v>0</v>
      </c>
      <c r="K149" s="163" t="s">
        <v>143</v>
      </c>
      <c r="L149" s="23"/>
      <c r="M149" s="168"/>
      <c r="N149" s="169" t="s">
        <v>40</v>
      </c>
      <c r="O149" s="60"/>
      <c r="P149" s="170" t="n">
        <f aca="false">O149*H149</f>
        <v>0</v>
      </c>
      <c r="Q149" s="170" t="n">
        <v>0.0057</v>
      </c>
      <c r="R149" s="170" t="n">
        <f aca="false">Q149*H149</f>
        <v>0.03306</v>
      </c>
      <c r="S149" s="170" t="n">
        <v>0</v>
      </c>
      <c r="T149" s="171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2" t="s">
        <v>136</v>
      </c>
      <c r="AT149" s="172" t="s">
        <v>132</v>
      </c>
      <c r="AU149" s="172" t="s">
        <v>82</v>
      </c>
      <c r="AY149" s="3" t="s">
        <v>130</v>
      </c>
      <c r="BE149" s="173" t="n">
        <f aca="false">IF(N149="základní",J149,0)</f>
        <v>0</v>
      </c>
      <c r="BF149" s="173" t="n">
        <f aca="false">IF(N149="snížená",J149,0)</f>
        <v>0</v>
      </c>
      <c r="BG149" s="173" t="n">
        <f aca="false">IF(N149="zákl. přenesená",J149,0)</f>
        <v>0</v>
      </c>
      <c r="BH149" s="173" t="n">
        <f aca="false">IF(N149="sníž. přenesená",J149,0)</f>
        <v>0</v>
      </c>
      <c r="BI149" s="173" t="n">
        <f aca="false">IF(N149="nulová",J149,0)</f>
        <v>0</v>
      </c>
      <c r="BJ149" s="3" t="s">
        <v>80</v>
      </c>
      <c r="BK149" s="173" t="n">
        <f aca="false">ROUND(I149*H149,2)</f>
        <v>0</v>
      </c>
      <c r="BL149" s="3" t="s">
        <v>136</v>
      </c>
      <c r="BM149" s="172" t="s">
        <v>163</v>
      </c>
    </row>
    <row r="150" s="27" customFormat="true" ht="24.15" hidden="false" customHeight="true" outlineLevel="0" collapsed="false">
      <c r="A150" s="22"/>
      <c r="B150" s="160"/>
      <c r="C150" s="161" t="s">
        <v>157</v>
      </c>
      <c r="D150" s="161" t="s">
        <v>132</v>
      </c>
      <c r="E150" s="162" t="s">
        <v>164</v>
      </c>
      <c r="F150" s="194" t="s">
        <v>165</v>
      </c>
      <c r="G150" s="164" t="s">
        <v>162</v>
      </c>
      <c r="H150" s="165" t="n">
        <v>76.63</v>
      </c>
      <c r="I150" s="166"/>
      <c r="J150" s="167" t="n">
        <f aca="false">ROUND(I150*H150,2)</f>
        <v>0</v>
      </c>
      <c r="K150" s="163" t="s">
        <v>143</v>
      </c>
      <c r="L150" s="23"/>
      <c r="M150" s="168"/>
      <c r="N150" s="169" t="s">
        <v>40</v>
      </c>
      <c r="O150" s="60"/>
      <c r="P150" s="170" t="n">
        <f aca="false">O150*H150</f>
        <v>0</v>
      </c>
      <c r="Q150" s="170" t="n">
        <v>0.00026</v>
      </c>
      <c r="R150" s="170" t="n">
        <f aca="false">Q150*H150</f>
        <v>0.0199238</v>
      </c>
      <c r="S150" s="170" t="n">
        <v>0</v>
      </c>
      <c r="T150" s="171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2" t="s">
        <v>136</v>
      </c>
      <c r="AT150" s="172" t="s">
        <v>132</v>
      </c>
      <c r="AU150" s="172" t="s">
        <v>82</v>
      </c>
      <c r="AY150" s="3" t="s">
        <v>130</v>
      </c>
      <c r="BE150" s="173" t="n">
        <f aca="false">IF(N150="základní",J150,0)</f>
        <v>0</v>
      </c>
      <c r="BF150" s="173" t="n">
        <f aca="false">IF(N150="snížená",J150,0)</f>
        <v>0</v>
      </c>
      <c r="BG150" s="173" t="n">
        <f aca="false">IF(N150="zákl. přenesená",J150,0)</f>
        <v>0</v>
      </c>
      <c r="BH150" s="173" t="n">
        <f aca="false">IF(N150="sníž. přenesená",J150,0)</f>
        <v>0</v>
      </c>
      <c r="BI150" s="173" t="n">
        <f aca="false">IF(N150="nulová",J150,0)</f>
        <v>0</v>
      </c>
      <c r="BJ150" s="3" t="s">
        <v>80</v>
      </c>
      <c r="BK150" s="173" t="n">
        <f aca="false">ROUND(I150*H150,2)</f>
        <v>0</v>
      </c>
      <c r="BL150" s="3" t="s">
        <v>136</v>
      </c>
      <c r="BM150" s="172" t="s">
        <v>166</v>
      </c>
    </row>
    <row r="151" s="174" customFormat="true" ht="19.4" hidden="false" customHeight="false" outlineLevel="0" collapsed="false">
      <c r="B151" s="175"/>
      <c r="D151" s="176" t="s">
        <v>145</v>
      </c>
      <c r="E151" s="177"/>
      <c r="F151" s="178" t="s">
        <v>167</v>
      </c>
      <c r="H151" s="179" t="n">
        <v>39.32</v>
      </c>
      <c r="I151" s="180"/>
      <c r="L151" s="175"/>
      <c r="M151" s="181"/>
      <c r="N151" s="182"/>
      <c r="O151" s="182"/>
      <c r="P151" s="182"/>
      <c r="Q151" s="182"/>
      <c r="R151" s="182"/>
      <c r="S151" s="182"/>
      <c r="T151" s="183"/>
      <c r="AT151" s="177" t="s">
        <v>145</v>
      </c>
      <c r="AU151" s="177" t="s">
        <v>82</v>
      </c>
      <c r="AV151" s="174" t="s">
        <v>82</v>
      </c>
      <c r="AW151" s="174" t="s">
        <v>31</v>
      </c>
      <c r="AX151" s="174" t="s">
        <v>75</v>
      </c>
      <c r="AY151" s="177" t="s">
        <v>130</v>
      </c>
    </row>
    <row r="152" s="174" customFormat="true" ht="12.8" hidden="false" customHeight="false" outlineLevel="0" collapsed="false">
      <c r="B152" s="175"/>
      <c r="D152" s="176" t="s">
        <v>145</v>
      </c>
      <c r="E152" s="177"/>
      <c r="F152" s="178" t="s">
        <v>168</v>
      </c>
      <c r="H152" s="179" t="n">
        <v>7.02</v>
      </c>
      <c r="I152" s="180"/>
      <c r="L152" s="175"/>
      <c r="M152" s="181"/>
      <c r="N152" s="182"/>
      <c r="O152" s="182"/>
      <c r="P152" s="182"/>
      <c r="Q152" s="182"/>
      <c r="R152" s="182"/>
      <c r="S152" s="182"/>
      <c r="T152" s="183"/>
      <c r="AT152" s="177" t="s">
        <v>145</v>
      </c>
      <c r="AU152" s="177" t="s">
        <v>82</v>
      </c>
      <c r="AV152" s="174" t="s">
        <v>82</v>
      </c>
      <c r="AW152" s="174" t="s">
        <v>31</v>
      </c>
      <c r="AX152" s="174" t="s">
        <v>75</v>
      </c>
      <c r="AY152" s="177" t="s">
        <v>130</v>
      </c>
    </row>
    <row r="153" s="195" customFormat="true" ht="12.8" hidden="false" customHeight="false" outlineLevel="0" collapsed="false">
      <c r="B153" s="196"/>
      <c r="D153" s="176" t="s">
        <v>145</v>
      </c>
      <c r="E153" s="197"/>
      <c r="F153" s="198" t="s">
        <v>169</v>
      </c>
      <c r="H153" s="199" t="n">
        <v>46.34</v>
      </c>
      <c r="I153" s="200"/>
      <c r="L153" s="196"/>
      <c r="M153" s="201"/>
      <c r="N153" s="202"/>
      <c r="O153" s="202"/>
      <c r="P153" s="202"/>
      <c r="Q153" s="202"/>
      <c r="R153" s="202"/>
      <c r="S153" s="202"/>
      <c r="T153" s="203"/>
      <c r="AT153" s="197" t="s">
        <v>145</v>
      </c>
      <c r="AU153" s="197" t="s">
        <v>82</v>
      </c>
      <c r="AV153" s="195" t="s">
        <v>138</v>
      </c>
      <c r="AW153" s="195" t="s">
        <v>31</v>
      </c>
      <c r="AX153" s="195" t="s">
        <v>75</v>
      </c>
      <c r="AY153" s="197" t="s">
        <v>130</v>
      </c>
    </row>
    <row r="154" s="174" customFormat="true" ht="12.8" hidden="false" customHeight="false" outlineLevel="0" collapsed="false">
      <c r="B154" s="175"/>
      <c r="D154" s="176" t="s">
        <v>145</v>
      </c>
      <c r="E154" s="177"/>
      <c r="F154" s="178" t="s">
        <v>170</v>
      </c>
      <c r="H154" s="179" t="n">
        <v>22.7</v>
      </c>
      <c r="I154" s="180"/>
      <c r="L154" s="175"/>
      <c r="M154" s="181"/>
      <c r="N154" s="182"/>
      <c r="O154" s="182"/>
      <c r="P154" s="182"/>
      <c r="Q154" s="182"/>
      <c r="R154" s="182"/>
      <c r="S154" s="182"/>
      <c r="T154" s="183"/>
      <c r="AT154" s="177" t="s">
        <v>145</v>
      </c>
      <c r="AU154" s="177" t="s">
        <v>82</v>
      </c>
      <c r="AV154" s="174" t="s">
        <v>82</v>
      </c>
      <c r="AW154" s="174" t="s">
        <v>31</v>
      </c>
      <c r="AX154" s="174" t="s">
        <v>75</v>
      </c>
      <c r="AY154" s="177" t="s">
        <v>130</v>
      </c>
    </row>
    <row r="155" s="174" customFormat="true" ht="12.8" hidden="false" customHeight="false" outlineLevel="0" collapsed="false">
      <c r="B155" s="175"/>
      <c r="D155" s="176" t="s">
        <v>145</v>
      </c>
      <c r="E155" s="177"/>
      <c r="F155" s="178" t="s">
        <v>171</v>
      </c>
      <c r="H155" s="179" t="n">
        <v>1.59</v>
      </c>
      <c r="I155" s="180"/>
      <c r="L155" s="175"/>
      <c r="M155" s="181"/>
      <c r="N155" s="182"/>
      <c r="O155" s="182"/>
      <c r="P155" s="182"/>
      <c r="Q155" s="182"/>
      <c r="R155" s="182"/>
      <c r="S155" s="182"/>
      <c r="T155" s="183"/>
      <c r="AT155" s="177" t="s">
        <v>145</v>
      </c>
      <c r="AU155" s="177" t="s">
        <v>82</v>
      </c>
      <c r="AV155" s="174" t="s">
        <v>82</v>
      </c>
      <c r="AW155" s="174" t="s">
        <v>31</v>
      </c>
      <c r="AX155" s="174" t="s">
        <v>75</v>
      </c>
      <c r="AY155" s="177" t="s">
        <v>130</v>
      </c>
    </row>
    <row r="156" s="174" customFormat="true" ht="12.8" hidden="false" customHeight="false" outlineLevel="0" collapsed="false">
      <c r="B156" s="175"/>
      <c r="D156" s="176" t="s">
        <v>145</v>
      </c>
      <c r="E156" s="177"/>
      <c r="F156" s="178" t="s">
        <v>172</v>
      </c>
      <c r="H156" s="179" t="n">
        <v>6</v>
      </c>
      <c r="I156" s="180"/>
      <c r="L156" s="175"/>
      <c r="M156" s="181"/>
      <c r="N156" s="182"/>
      <c r="O156" s="182"/>
      <c r="P156" s="182"/>
      <c r="Q156" s="182"/>
      <c r="R156" s="182"/>
      <c r="S156" s="182"/>
      <c r="T156" s="183"/>
      <c r="AT156" s="177" t="s">
        <v>145</v>
      </c>
      <c r="AU156" s="177" t="s">
        <v>82</v>
      </c>
      <c r="AV156" s="174" t="s">
        <v>82</v>
      </c>
      <c r="AW156" s="174" t="s">
        <v>31</v>
      </c>
      <c r="AX156" s="174" t="s">
        <v>75</v>
      </c>
      <c r="AY156" s="177" t="s">
        <v>130</v>
      </c>
    </row>
    <row r="157" s="204" customFormat="true" ht="12.8" hidden="false" customHeight="false" outlineLevel="0" collapsed="false">
      <c r="B157" s="205"/>
      <c r="D157" s="176" t="s">
        <v>145</v>
      </c>
      <c r="E157" s="206"/>
      <c r="F157" s="207" t="s">
        <v>173</v>
      </c>
      <c r="H157" s="208" t="n">
        <v>76.63</v>
      </c>
      <c r="I157" s="209"/>
      <c r="L157" s="205"/>
      <c r="M157" s="210"/>
      <c r="N157" s="211"/>
      <c r="O157" s="211"/>
      <c r="P157" s="211"/>
      <c r="Q157" s="211"/>
      <c r="R157" s="211"/>
      <c r="S157" s="211"/>
      <c r="T157" s="212"/>
      <c r="AT157" s="206" t="s">
        <v>145</v>
      </c>
      <c r="AU157" s="206" t="s">
        <v>82</v>
      </c>
      <c r="AV157" s="204" t="s">
        <v>136</v>
      </c>
      <c r="AW157" s="204" t="s">
        <v>31</v>
      </c>
      <c r="AX157" s="204" t="s">
        <v>80</v>
      </c>
      <c r="AY157" s="206" t="s">
        <v>130</v>
      </c>
    </row>
    <row r="158" s="27" customFormat="true" ht="21.75" hidden="false" customHeight="true" outlineLevel="0" collapsed="false">
      <c r="A158" s="22"/>
      <c r="B158" s="160"/>
      <c r="C158" s="161" t="s">
        <v>174</v>
      </c>
      <c r="D158" s="161" t="s">
        <v>132</v>
      </c>
      <c r="E158" s="162" t="s">
        <v>175</v>
      </c>
      <c r="F158" s="163" t="s">
        <v>176</v>
      </c>
      <c r="G158" s="164" t="s">
        <v>162</v>
      </c>
      <c r="H158" s="165" t="n">
        <v>8.6</v>
      </c>
      <c r="I158" s="166"/>
      <c r="J158" s="167" t="n">
        <f aca="false">ROUND(I158*H158,2)</f>
        <v>0</v>
      </c>
      <c r="K158" s="163" t="s">
        <v>143</v>
      </c>
      <c r="L158" s="23"/>
      <c r="M158" s="168"/>
      <c r="N158" s="169" t="s">
        <v>40</v>
      </c>
      <c r="O158" s="60"/>
      <c r="P158" s="170" t="n">
        <f aca="false">O158*H158</f>
        <v>0</v>
      </c>
      <c r="Q158" s="170" t="n">
        <v>0.04</v>
      </c>
      <c r="R158" s="170" t="n">
        <f aca="false">Q158*H158</f>
        <v>0.344</v>
      </c>
      <c r="S158" s="170" t="n">
        <v>0</v>
      </c>
      <c r="T158" s="171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2" t="s">
        <v>136</v>
      </c>
      <c r="AT158" s="172" t="s">
        <v>132</v>
      </c>
      <c r="AU158" s="172" t="s">
        <v>82</v>
      </c>
      <c r="AY158" s="3" t="s">
        <v>130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3" t="s">
        <v>80</v>
      </c>
      <c r="BK158" s="173" t="n">
        <f aca="false">ROUND(I158*H158,2)</f>
        <v>0</v>
      </c>
      <c r="BL158" s="3" t="s">
        <v>136</v>
      </c>
      <c r="BM158" s="172" t="s">
        <v>177</v>
      </c>
    </row>
    <row r="159" s="174" customFormat="true" ht="12.8" hidden="false" customHeight="false" outlineLevel="0" collapsed="false">
      <c r="B159" s="175"/>
      <c r="D159" s="176" t="s">
        <v>145</v>
      </c>
      <c r="E159" s="177"/>
      <c r="F159" s="178" t="s">
        <v>178</v>
      </c>
      <c r="H159" s="179" t="n">
        <v>8.6</v>
      </c>
      <c r="I159" s="180"/>
      <c r="L159" s="175"/>
      <c r="M159" s="181"/>
      <c r="N159" s="182"/>
      <c r="O159" s="182"/>
      <c r="P159" s="182"/>
      <c r="Q159" s="182"/>
      <c r="R159" s="182"/>
      <c r="S159" s="182"/>
      <c r="T159" s="183"/>
      <c r="AT159" s="177" t="s">
        <v>145</v>
      </c>
      <c r="AU159" s="177" t="s">
        <v>82</v>
      </c>
      <c r="AV159" s="174" t="s">
        <v>82</v>
      </c>
      <c r="AW159" s="174" t="s">
        <v>31</v>
      </c>
      <c r="AX159" s="174" t="s">
        <v>75</v>
      </c>
      <c r="AY159" s="177" t="s">
        <v>130</v>
      </c>
    </row>
    <row r="160" s="204" customFormat="true" ht="12.8" hidden="false" customHeight="false" outlineLevel="0" collapsed="false">
      <c r="B160" s="205"/>
      <c r="D160" s="176" t="s">
        <v>145</v>
      </c>
      <c r="E160" s="206"/>
      <c r="F160" s="207" t="s">
        <v>173</v>
      </c>
      <c r="H160" s="208" t="n">
        <v>8.6</v>
      </c>
      <c r="I160" s="209"/>
      <c r="L160" s="205"/>
      <c r="M160" s="210"/>
      <c r="N160" s="211"/>
      <c r="O160" s="211"/>
      <c r="P160" s="211"/>
      <c r="Q160" s="211"/>
      <c r="R160" s="211"/>
      <c r="S160" s="211"/>
      <c r="T160" s="212"/>
      <c r="AT160" s="206" t="s">
        <v>145</v>
      </c>
      <c r="AU160" s="206" t="s">
        <v>82</v>
      </c>
      <c r="AV160" s="204" t="s">
        <v>136</v>
      </c>
      <c r="AW160" s="204" t="s">
        <v>31</v>
      </c>
      <c r="AX160" s="204" t="s">
        <v>80</v>
      </c>
      <c r="AY160" s="206" t="s">
        <v>130</v>
      </c>
    </row>
    <row r="161" s="27" customFormat="true" ht="24.15" hidden="false" customHeight="true" outlineLevel="0" collapsed="false">
      <c r="A161" s="22"/>
      <c r="B161" s="160"/>
      <c r="C161" s="161" t="s">
        <v>150</v>
      </c>
      <c r="D161" s="161" t="s">
        <v>132</v>
      </c>
      <c r="E161" s="162" t="s">
        <v>179</v>
      </c>
      <c r="F161" s="163" t="s">
        <v>180</v>
      </c>
      <c r="G161" s="164" t="s">
        <v>162</v>
      </c>
      <c r="H161" s="165" t="n">
        <v>7.29</v>
      </c>
      <c r="I161" s="166"/>
      <c r="J161" s="167" t="n">
        <f aca="false">ROUND(I161*H161,2)</f>
        <v>0</v>
      </c>
      <c r="K161" s="163" t="s">
        <v>143</v>
      </c>
      <c r="L161" s="23"/>
      <c r="M161" s="168"/>
      <c r="N161" s="169" t="s">
        <v>40</v>
      </c>
      <c r="O161" s="60"/>
      <c r="P161" s="170" t="n">
        <f aca="false">O161*H161</f>
        <v>0</v>
      </c>
      <c r="Q161" s="170" t="n">
        <v>0.00438</v>
      </c>
      <c r="R161" s="170" t="n">
        <f aca="false">Q161*H161</f>
        <v>0.0319302</v>
      </c>
      <c r="S161" s="170" t="n">
        <v>0</v>
      </c>
      <c r="T161" s="171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2" t="s">
        <v>136</v>
      </c>
      <c r="AT161" s="172" t="s">
        <v>132</v>
      </c>
      <c r="AU161" s="172" t="s">
        <v>82</v>
      </c>
      <c r="AY161" s="3" t="s">
        <v>130</v>
      </c>
      <c r="BE161" s="173" t="n">
        <f aca="false">IF(N161="základní",J161,0)</f>
        <v>0</v>
      </c>
      <c r="BF161" s="173" t="n">
        <f aca="false">IF(N161="snížená",J161,0)</f>
        <v>0</v>
      </c>
      <c r="BG161" s="173" t="n">
        <f aca="false">IF(N161="zákl. přenesená",J161,0)</f>
        <v>0</v>
      </c>
      <c r="BH161" s="173" t="n">
        <f aca="false">IF(N161="sníž. přenesená",J161,0)</f>
        <v>0</v>
      </c>
      <c r="BI161" s="173" t="n">
        <f aca="false">IF(N161="nulová",J161,0)</f>
        <v>0</v>
      </c>
      <c r="BJ161" s="3" t="s">
        <v>80</v>
      </c>
      <c r="BK161" s="173" t="n">
        <f aca="false">ROUND(I161*H161,2)</f>
        <v>0</v>
      </c>
      <c r="BL161" s="3" t="s">
        <v>136</v>
      </c>
      <c r="BM161" s="172" t="s">
        <v>181</v>
      </c>
    </row>
    <row r="162" s="174" customFormat="true" ht="12.8" hidden="false" customHeight="false" outlineLevel="0" collapsed="false">
      <c r="B162" s="175"/>
      <c r="D162" s="176" t="s">
        <v>145</v>
      </c>
      <c r="E162" s="177"/>
      <c r="F162" s="178" t="s">
        <v>182</v>
      </c>
      <c r="H162" s="179" t="n">
        <v>5.775</v>
      </c>
      <c r="I162" s="180"/>
      <c r="L162" s="175"/>
      <c r="M162" s="181"/>
      <c r="N162" s="182"/>
      <c r="O162" s="182"/>
      <c r="P162" s="182"/>
      <c r="Q162" s="182"/>
      <c r="R162" s="182"/>
      <c r="S162" s="182"/>
      <c r="T162" s="183"/>
      <c r="AT162" s="177" t="s">
        <v>145</v>
      </c>
      <c r="AU162" s="177" t="s">
        <v>82</v>
      </c>
      <c r="AV162" s="174" t="s">
        <v>82</v>
      </c>
      <c r="AW162" s="174" t="s">
        <v>31</v>
      </c>
      <c r="AX162" s="174" t="s">
        <v>75</v>
      </c>
      <c r="AY162" s="177" t="s">
        <v>130</v>
      </c>
    </row>
    <row r="163" s="174" customFormat="true" ht="12.8" hidden="false" customHeight="false" outlineLevel="0" collapsed="false">
      <c r="B163" s="175"/>
      <c r="D163" s="176" t="s">
        <v>145</v>
      </c>
      <c r="E163" s="177"/>
      <c r="F163" s="178" t="s">
        <v>183</v>
      </c>
      <c r="H163" s="179" t="n">
        <v>1.515</v>
      </c>
      <c r="I163" s="180"/>
      <c r="L163" s="175"/>
      <c r="M163" s="181"/>
      <c r="N163" s="182"/>
      <c r="O163" s="182"/>
      <c r="P163" s="182"/>
      <c r="Q163" s="182"/>
      <c r="R163" s="182"/>
      <c r="S163" s="182"/>
      <c r="T163" s="183"/>
      <c r="AT163" s="177" t="s">
        <v>145</v>
      </c>
      <c r="AU163" s="177" t="s">
        <v>82</v>
      </c>
      <c r="AV163" s="174" t="s">
        <v>82</v>
      </c>
      <c r="AW163" s="174" t="s">
        <v>31</v>
      </c>
      <c r="AX163" s="174" t="s">
        <v>75</v>
      </c>
      <c r="AY163" s="177" t="s">
        <v>130</v>
      </c>
    </row>
    <row r="164" s="204" customFormat="true" ht="12.8" hidden="false" customHeight="false" outlineLevel="0" collapsed="false">
      <c r="B164" s="205"/>
      <c r="D164" s="176" t="s">
        <v>145</v>
      </c>
      <c r="E164" s="206"/>
      <c r="F164" s="207" t="s">
        <v>173</v>
      </c>
      <c r="H164" s="208" t="n">
        <v>7.29</v>
      </c>
      <c r="I164" s="209"/>
      <c r="L164" s="205"/>
      <c r="M164" s="210"/>
      <c r="N164" s="211"/>
      <c r="O164" s="211"/>
      <c r="P164" s="211"/>
      <c r="Q164" s="211"/>
      <c r="R164" s="211"/>
      <c r="S164" s="211"/>
      <c r="T164" s="212"/>
      <c r="AT164" s="206" t="s">
        <v>145</v>
      </c>
      <c r="AU164" s="206" t="s">
        <v>82</v>
      </c>
      <c r="AV164" s="204" t="s">
        <v>136</v>
      </c>
      <c r="AW164" s="204" t="s">
        <v>31</v>
      </c>
      <c r="AX164" s="204" t="s">
        <v>80</v>
      </c>
      <c r="AY164" s="206" t="s">
        <v>130</v>
      </c>
    </row>
    <row r="165" s="27" customFormat="true" ht="24.15" hidden="false" customHeight="true" outlineLevel="0" collapsed="false">
      <c r="A165" s="22"/>
      <c r="B165" s="160"/>
      <c r="C165" s="161" t="s">
        <v>184</v>
      </c>
      <c r="D165" s="161" t="s">
        <v>132</v>
      </c>
      <c r="E165" s="162" t="s">
        <v>185</v>
      </c>
      <c r="F165" s="163" t="s">
        <v>186</v>
      </c>
      <c r="G165" s="164" t="s">
        <v>162</v>
      </c>
      <c r="H165" s="165" t="n">
        <v>76.63</v>
      </c>
      <c r="I165" s="166"/>
      <c r="J165" s="167" t="n">
        <f aca="false">ROUND(I165*H165,2)</f>
        <v>0</v>
      </c>
      <c r="K165" s="163" t="s">
        <v>143</v>
      </c>
      <c r="L165" s="23"/>
      <c r="M165" s="168"/>
      <c r="N165" s="169" t="s">
        <v>40</v>
      </c>
      <c r="O165" s="60"/>
      <c r="P165" s="170" t="n">
        <f aca="false">O165*H165</f>
        <v>0</v>
      </c>
      <c r="Q165" s="170" t="n">
        <v>0.0154</v>
      </c>
      <c r="R165" s="170" t="n">
        <f aca="false">Q165*H165</f>
        <v>1.180102</v>
      </c>
      <c r="S165" s="170" t="n">
        <v>0</v>
      </c>
      <c r="T165" s="171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2" t="s">
        <v>136</v>
      </c>
      <c r="AT165" s="172" t="s">
        <v>132</v>
      </c>
      <c r="AU165" s="172" t="s">
        <v>82</v>
      </c>
      <c r="AY165" s="3" t="s">
        <v>130</v>
      </c>
      <c r="BE165" s="173" t="n">
        <f aca="false">IF(N165="základní",J165,0)</f>
        <v>0</v>
      </c>
      <c r="BF165" s="173" t="n">
        <f aca="false">IF(N165="snížená",J165,0)</f>
        <v>0</v>
      </c>
      <c r="BG165" s="173" t="n">
        <f aca="false">IF(N165="zákl. přenesená",J165,0)</f>
        <v>0</v>
      </c>
      <c r="BH165" s="173" t="n">
        <f aca="false">IF(N165="sníž. přenesená",J165,0)</f>
        <v>0</v>
      </c>
      <c r="BI165" s="173" t="n">
        <f aca="false">IF(N165="nulová",J165,0)</f>
        <v>0</v>
      </c>
      <c r="BJ165" s="3" t="s">
        <v>80</v>
      </c>
      <c r="BK165" s="173" t="n">
        <f aca="false">ROUND(I165*H165,2)</f>
        <v>0</v>
      </c>
      <c r="BL165" s="3" t="s">
        <v>136</v>
      </c>
      <c r="BM165" s="172" t="s">
        <v>187</v>
      </c>
    </row>
    <row r="166" s="27" customFormat="true" ht="24.15" hidden="false" customHeight="true" outlineLevel="0" collapsed="false">
      <c r="A166" s="22"/>
      <c r="B166" s="160"/>
      <c r="C166" s="161" t="s">
        <v>188</v>
      </c>
      <c r="D166" s="161" t="s">
        <v>132</v>
      </c>
      <c r="E166" s="162" t="s">
        <v>189</v>
      </c>
      <c r="F166" s="163" t="s">
        <v>190</v>
      </c>
      <c r="G166" s="164" t="s">
        <v>162</v>
      </c>
      <c r="H166" s="165" t="n">
        <v>76.63</v>
      </c>
      <c r="I166" s="166"/>
      <c r="J166" s="167" t="n">
        <f aca="false">ROUND(I166*H166,2)</f>
        <v>0</v>
      </c>
      <c r="K166" s="163" t="s">
        <v>143</v>
      </c>
      <c r="L166" s="23"/>
      <c r="M166" s="168"/>
      <c r="N166" s="169" t="s">
        <v>40</v>
      </c>
      <c r="O166" s="60"/>
      <c r="P166" s="170" t="n">
        <f aca="false">O166*H166</f>
        <v>0</v>
      </c>
      <c r="Q166" s="170" t="n">
        <v>0.0079</v>
      </c>
      <c r="R166" s="170" t="n">
        <f aca="false">Q166*H166</f>
        <v>0.605377</v>
      </c>
      <c r="S166" s="170" t="n">
        <v>0</v>
      </c>
      <c r="T166" s="171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2" t="s">
        <v>136</v>
      </c>
      <c r="AT166" s="172" t="s">
        <v>132</v>
      </c>
      <c r="AU166" s="172" t="s">
        <v>82</v>
      </c>
      <c r="AY166" s="3" t="s">
        <v>130</v>
      </c>
      <c r="BE166" s="173" t="n">
        <f aca="false">IF(N166="základní",J166,0)</f>
        <v>0</v>
      </c>
      <c r="BF166" s="173" t="n">
        <f aca="false">IF(N166="snížená",J166,0)</f>
        <v>0</v>
      </c>
      <c r="BG166" s="173" t="n">
        <f aca="false">IF(N166="zákl. přenesená",J166,0)</f>
        <v>0</v>
      </c>
      <c r="BH166" s="173" t="n">
        <f aca="false">IF(N166="sníž. přenesená",J166,0)</f>
        <v>0</v>
      </c>
      <c r="BI166" s="173" t="n">
        <f aca="false">IF(N166="nulová",J166,0)</f>
        <v>0</v>
      </c>
      <c r="BJ166" s="3" t="s">
        <v>80</v>
      </c>
      <c r="BK166" s="173" t="n">
        <f aca="false">ROUND(I166*H166,2)</f>
        <v>0</v>
      </c>
      <c r="BL166" s="3" t="s">
        <v>136</v>
      </c>
      <c r="BM166" s="172" t="s">
        <v>191</v>
      </c>
    </row>
    <row r="167" s="27" customFormat="true" ht="24.15" hidden="false" customHeight="true" outlineLevel="0" collapsed="false">
      <c r="A167" s="22"/>
      <c r="B167" s="160"/>
      <c r="C167" s="161" t="s">
        <v>192</v>
      </c>
      <c r="D167" s="161" t="s">
        <v>132</v>
      </c>
      <c r="E167" s="162" t="s">
        <v>193</v>
      </c>
      <c r="F167" s="163" t="s">
        <v>194</v>
      </c>
      <c r="G167" s="164" t="s">
        <v>162</v>
      </c>
      <c r="H167" s="165" t="n">
        <v>92.362</v>
      </c>
      <c r="I167" s="166"/>
      <c r="J167" s="167" t="n">
        <f aca="false">ROUND(I167*H167,2)</f>
        <v>0</v>
      </c>
      <c r="K167" s="163" t="s">
        <v>143</v>
      </c>
      <c r="L167" s="23"/>
      <c r="M167" s="168"/>
      <c r="N167" s="169" t="s">
        <v>40</v>
      </c>
      <c r="O167" s="60"/>
      <c r="P167" s="170" t="n">
        <f aca="false">O167*H167</f>
        <v>0</v>
      </c>
      <c r="Q167" s="170" t="n">
        <v>0.017</v>
      </c>
      <c r="R167" s="170" t="n">
        <f aca="false">Q167*H167</f>
        <v>1.570154</v>
      </c>
      <c r="S167" s="170" t="n">
        <v>0</v>
      </c>
      <c r="T167" s="171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2" t="s">
        <v>136</v>
      </c>
      <c r="AT167" s="172" t="s">
        <v>132</v>
      </c>
      <c r="AU167" s="172" t="s">
        <v>82</v>
      </c>
      <c r="AY167" s="3" t="s">
        <v>130</v>
      </c>
      <c r="BE167" s="173" t="n">
        <f aca="false">IF(N167="základní",J167,0)</f>
        <v>0</v>
      </c>
      <c r="BF167" s="173" t="n">
        <f aca="false">IF(N167="snížená",J167,0)</f>
        <v>0</v>
      </c>
      <c r="BG167" s="173" t="n">
        <f aca="false">IF(N167="zákl. přenesená",J167,0)</f>
        <v>0</v>
      </c>
      <c r="BH167" s="173" t="n">
        <f aca="false">IF(N167="sníž. přenesená",J167,0)</f>
        <v>0</v>
      </c>
      <c r="BI167" s="173" t="n">
        <f aca="false">IF(N167="nulová",J167,0)</f>
        <v>0</v>
      </c>
      <c r="BJ167" s="3" t="s">
        <v>80</v>
      </c>
      <c r="BK167" s="173" t="n">
        <f aca="false">ROUND(I167*H167,2)</f>
        <v>0</v>
      </c>
      <c r="BL167" s="3" t="s">
        <v>136</v>
      </c>
      <c r="BM167" s="172" t="s">
        <v>195</v>
      </c>
    </row>
    <row r="168" s="27" customFormat="true" ht="33" hidden="false" customHeight="true" outlineLevel="0" collapsed="false">
      <c r="A168" s="22"/>
      <c r="B168" s="160"/>
      <c r="C168" s="161" t="s">
        <v>196</v>
      </c>
      <c r="D168" s="161" t="s">
        <v>132</v>
      </c>
      <c r="E168" s="162" t="s">
        <v>197</v>
      </c>
      <c r="F168" s="163" t="s">
        <v>198</v>
      </c>
      <c r="G168" s="164" t="s">
        <v>162</v>
      </c>
      <c r="H168" s="165" t="n">
        <v>92.362</v>
      </c>
      <c r="I168" s="166"/>
      <c r="J168" s="167" t="n">
        <f aca="false">ROUND(I168*H168,2)</f>
        <v>0</v>
      </c>
      <c r="K168" s="163" t="s">
        <v>143</v>
      </c>
      <c r="L168" s="23"/>
      <c r="M168" s="168"/>
      <c r="N168" s="169" t="s">
        <v>40</v>
      </c>
      <c r="O168" s="60"/>
      <c r="P168" s="170" t="n">
        <f aca="false">O168*H168</f>
        <v>0</v>
      </c>
      <c r="Q168" s="170" t="n">
        <v>0.0062</v>
      </c>
      <c r="R168" s="170" t="n">
        <f aca="false">Q168*H168</f>
        <v>0.5726444</v>
      </c>
      <c r="S168" s="170" t="n">
        <v>0</v>
      </c>
      <c r="T168" s="171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2" t="s">
        <v>136</v>
      </c>
      <c r="AT168" s="172" t="s">
        <v>132</v>
      </c>
      <c r="AU168" s="172" t="s">
        <v>82</v>
      </c>
      <c r="AY168" s="3" t="s">
        <v>130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3" t="s">
        <v>80</v>
      </c>
      <c r="BK168" s="173" t="n">
        <f aca="false">ROUND(I168*H168,2)</f>
        <v>0</v>
      </c>
      <c r="BL168" s="3" t="s">
        <v>136</v>
      </c>
      <c r="BM168" s="172" t="s">
        <v>199</v>
      </c>
    </row>
    <row r="169" s="27" customFormat="true" ht="24.15" hidden="false" customHeight="true" outlineLevel="0" collapsed="false">
      <c r="A169" s="22"/>
      <c r="B169" s="160"/>
      <c r="C169" s="161" t="s">
        <v>200</v>
      </c>
      <c r="D169" s="161" t="s">
        <v>132</v>
      </c>
      <c r="E169" s="162" t="s">
        <v>201</v>
      </c>
      <c r="F169" s="163" t="s">
        <v>202</v>
      </c>
      <c r="G169" s="164" t="s">
        <v>162</v>
      </c>
      <c r="H169" s="165" t="n">
        <v>10.238</v>
      </c>
      <c r="I169" s="166"/>
      <c r="J169" s="167" t="n">
        <f aca="false">ROUND(I169*H169,2)</f>
        <v>0</v>
      </c>
      <c r="K169" s="163" t="s">
        <v>143</v>
      </c>
      <c r="L169" s="23"/>
      <c r="M169" s="168"/>
      <c r="N169" s="169" t="s">
        <v>40</v>
      </c>
      <c r="O169" s="60"/>
      <c r="P169" s="170" t="n">
        <f aca="false">O169*H169</f>
        <v>0</v>
      </c>
      <c r="Q169" s="170" t="n">
        <v>0</v>
      </c>
      <c r="R169" s="170" t="n">
        <f aca="false">Q169*H169</f>
        <v>0</v>
      </c>
      <c r="S169" s="170" t="n">
        <v>0</v>
      </c>
      <c r="T169" s="171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2" t="s">
        <v>136</v>
      </c>
      <c r="AT169" s="172" t="s">
        <v>132</v>
      </c>
      <c r="AU169" s="172" t="s">
        <v>82</v>
      </c>
      <c r="AY169" s="3" t="s">
        <v>130</v>
      </c>
      <c r="BE169" s="173" t="n">
        <f aca="false">IF(N169="základní",J169,0)</f>
        <v>0</v>
      </c>
      <c r="BF169" s="173" t="n">
        <f aca="false">IF(N169="snížená",J169,0)</f>
        <v>0</v>
      </c>
      <c r="BG169" s="173" t="n">
        <f aca="false">IF(N169="zákl. přenesená",J169,0)</f>
        <v>0</v>
      </c>
      <c r="BH169" s="173" t="n">
        <f aca="false">IF(N169="sníž. přenesená",J169,0)</f>
        <v>0</v>
      </c>
      <c r="BI169" s="173" t="n">
        <f aca="false">IF(N169="nulová",J169,0)</f>
        <v>0</v>
      </c>
      <c r="BJ169" s="3" t="s">
        <v>80</v>
      </c>
      <c r="BK169" s="173" t="n">
        <f aca="false">ROUND(I169*H169,2)</f>
        <v>0</v>
      </c>
      <c r="BL169" s="3" t="s">
        <v>136</v>
      </c>
      <c r="BM169" s="172" t="s">
        <v>203</v>
      </c>
    </row>
    <row r="170" s="174" customFormat="true" ht="12.8" hidden="false" customHeight="false" outlineLevel="0" collapsed="false">
      <c r="B170" s="175"/>
      <c r="D170" s="176" t="s">
        <v>145</v>
      </c>
      <c r="E170" s="177"/>
      <c r="F170" s="178" t="s">
        <v>204</v>
      </c>
      <c r="H170" s="179" t="n">
        <v>8.19</v>
      </c>
      <c r="I170" s="180"/>
      <c r="L170" s="175"/>
      <c r="M170" s="181"/>
      <c r="N170" s="182"/>
      <c r="O170" s="182"/>
      <c r="P170" s="182"/>
      <c r="Q170" s="182"/>
      <c r="R170" s="182"/>
      <c r="S170" s="182"/>
      <c r="T170" s="183"/>
      <c r="AT170" s="177" t="s">
        <v>145</v>
      </c>
      <c r="AU170" s="177" t="s">
        <v>82</v>
      </c>
      <c r="AV170" s="174" t="s">
        <v>82</v>
      </c>
      <c r="AW170" s="174" t="s">
        <v>31</v>
      </c>
      <c r="AX170" s="174" t="s">
        <v>75</v>
      </c>
      <c r="AY170" s="177" t="s">
        <v>130</v>
      </c>
    </row>
    <row r="171" s="174" customFormat="true" ht="12.8" hidden="false" customHeight="false" outlineLevel="0" collapsed="false">
      <c r="B171" s="175"/>
      <c r="D171" s="176" t="s">
        <v>145</v>
      </c>
      <c r="E171" s="177"/>
      <c r="F171" s="178" t="s">
        <v>205</v>
      </c>
      <c r="H171" s="179" t="n">
        <v>2.048</v>
      </c>
      <c r="I171" s="180"/>
      <c r="L171" s="175"/>
      <c r="M171" s="181"/>
      <c r="N171" s="182"/>
      <c r="O171" s="182"/>
      <c r="P171" s="182"/>
      <c r="Q171" s="182"/>
      <c r="R171" s="182"/>
      <c r="S171" s="182"/>
      <c r="T171" s="183"/>
      <c r="AT171" s="177" t="s">
        <v>145</v>
      </c>
      <c r="AU171" s="177" t="s">
        <v>82</v>
      </c>
      <c r="AV171" s="174" t="s">
        <v>82</v>
      </c>
      <c r="AW171" s="174" t="s">
        <v>31</v>
      </c>
      <c r="AX171" s="174" t="s">
        <v>75</v>
      </c>
      <c r="AY171" s="177" t="s">
        <v>130</v>
      </c>
    </row>
    <row r="172" s="204" customFormat="true" ht="12.8" hidden="false" customHeight="false" outlineLevel="0" collapsed="false">
      <c r="B172" s="205"/>
      <c r="D172" s="176" t="s">
        <v>145</v>
      </c>
      <c r="E172" s="206"/>
      <c r="F172" s="207" t="s">
        <v>173</v>
      </c>
      <c r="H172" s="208" t="n">
        <v>10.238</v>
      </c>
      <c r="I172" s="209"/>
      <c r="L172" s="205"/>
      <c r="M172" s="210"/>
      <c r="N172" s="211"/>
      <c r="O172" s="211"/>
      <c r="P172" s="211"/>
      <c r="Q172" s="211"/>
      <c r="R172" s="211"/>
      <c r="S172" s="211"/>
      <c r="T172" s="212"/>
      <c r="AT172" s="206" t="s">
        <v>145</v>
      </c>
      <c r="AU172" s="206" t="s">
        <v>82</v>
      </c>
      <c r="AV172" s="204" t="s">
        <v>136</v>
      </c>
      <c r="AW172" s="204" t="s">
        <v>31</v>
      </c>
      <c r="AX172" s="204" t="s">
        <v>80</v>
      </c>
      <c r="AY172" s="206" t="s">
        <v>130</v>
      </c>
    </row>
    <row r="173" s="27" customFormat="true" ht="24.15" hidden="false" customHeight="true" outlineLevel="0" collapsed="false">
      <c r="A173" s="22"/>
      <c r="B173" s="160"/>
      <c r="C173" s="161" t="s">
        <v>206</v>
      </c>
      <c r="D173" s="161" t="s">
        <v>132</v>
      </c>
      <c r="E173" s="162" t="s">
        <v>207</v>
      </c>
      <c r="F173" s="163" t="s">
        <v>208</v>
      </c>
      <c r="G173" s="164" t="s">
        <v>162</v>
      </c>
      <c r="H173" s="165" t="n">
        <v>30.7</v>
      </c>
      <c r="I173" s="166"/>
      <c r="J173" s="167" t="n">
        <f aca="false">ROUND(I173*H173,2)</f>
        <v>0</v>
      </c>
      <c r="K173" s="163" t="s">
        <v>143</v>
      </c>
      <c r="L173" s="23"/>
      <c r="M173" s="168"/>
      <c r="N173" s="169" t="s">
        <v>40</v>
      </c>
      <c r="O173" s="60"/>
      <c r="P173" s="170" t="n">
        <f aca="false">O173*H173</f>
        <v>0</v>
      </c>
      <c r="Q173" s="170" t="n">
        <v>0.102</v>
      </c>
      <c r="R173" s="170" t="n">
        <f aca="false">Q173*H173</f>
        <v>3.1314</v>
      </c>
      <c r="S173" s="170" t="n">
        <v>0</v>
      </c>
      <c r="T173" s="171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2" t="s">
        <v>136</v>
      </c>
      <c r="AT173" s="172" t="s">
        <v>132</v>
      </c>
      <c r="AU173" s="172" t="s">
        <v>82</v>
      </c>
      <c r="AY173" s="3" t="s">
        <v>130</v>
      </c>
      <c r="BE173" s="173" t="n">
        <f aca="false">IF(N173="základní",J173,0)</f>
        <v>0</v>
      </c>
      <c r="BF173" s="173" t="n">
        <f aca="false">IF(N173="snížená",J173,0)</f>
        <v>0</v>
      </c>
      <c r="BG173" s="173" t="n">
        <f aca="false">IF(N173="zákl. přenesená",J173,0)</f>
        <v>0</v>
      </c>
      <c r="BH173" s="173" t="n">
        <f aca="false">IF(N173="sníž. přenesená",J173,0)</f>
        <v>0</v>
      </c>
      <c r="BI173" s="173" t="n">
        <f aca="false">IF(N173="nulová",J173,0)</f>
        <v>0</v>
      </c>
      <c r="BJ173" s="3" t="s">
        <v>80</v>
      </c>
      <c r="BK173" s="173" t="n">
        <f aca="false">ROUND(I173*H173,2)</f>
        <v>0</v>
      </c>
      <c r="BL173" s="3" t="s">
        <v>136</v>
      </c>
      <c r="BM173" s="172" t="s">
        <v>209</v>
      </c>
    </row>
    <row r="174" s="174" customFormat="true" ht="12.8" hidden="false" customHeight="false" outlineLevel="0" collapsed="false">
      <c r="B174" s="175"/>
      <c r="D174" s="176" t="s">
        <v>145</v>
      </c>
      <c r="E174" s="177"/>
      <c r="F174" s="178" t="s">
        <v>210</v>
      </c>
      <c r="H174" s="179" t="n">
        <v>4.5</v>
      </c>
      <c r="I174" s="180"/>
      <c r="L174" s="175"/>
      <c r="M174" s="181"/>
      <c r="N174" s="182"/>
      <c r="O174" s="182"/>
      <c r="P174" s="182"/>
      <c r="Q174" s="182"/>
      <c r="R174" s="182"/>
      <c r="S174" s="182"/>
      <c r="T174" s="183"/>
      <c r="AT174" s="177" t="s">
        <v>145</v>
      </c>
      <c r="AU174" s="177" t="s">
        <v>82</v>
      </c>
      <c r="AV174" s="174" t="s">
        <v>82</v>
      </c>
      <c r="AW174" s="174" t="s">
        <v>31</v>
      </c>
      <c r="AX174" s="174" t="s">
        <v>75</v>
      </c>
      <c r="AY174" s="177" t="s">
        <v>130</v>
      </c>
    </row>
    <row r="175" s="174" customFormat="true" ht="12.8" hidden="false" customHeight="false" outlineLevel="0" collapsed="false">
      <c r="B175" s="175"/>
      <c r="D175" s="176" t="s">
        <v>145</v>
      </c>
      <c r="E175" s="177"/>
      <c r="F175" s="178" t="s">
        <v>211</v>
      </c>
      <c r="H175" s="179" t="n">
        <v>13</v>
      </c>
      <c r="I175" s="180"/>
      <c r="L175" s="175"/>
      <c r="M175" s="181"/>
      <c r="N175" s="182"/>
      <c r="O175" s="182"/>
      <c r="P175" s="182"/>
      <c r="Q175" s="182"/>
      <c r="R175" s="182"/>
      <c r="S175" s="182"/>
      <c r="T175" s="183"/>
      <c r="AT175" s="177" t="s">
        <v>145</v>
      </c>
      <c r="AU175" s="177" t="s">
        <v>82</v>
      </c>
      <c r="AV175" s="174" t="s">
        <v>82</v>
      </c>
      <c r="AW175" s="174" t="s">
        <v>31</v>
      </c>
      <c r="AX175" s="174" t="s">
        <v>75</v>
      </c>
      <c r="AY175" s="177" t="s">
        <v>130</v>
      </c>
    </row>
    <row r="176" s="174" customFormat="true" ht="12.8" hidden="false" customHeight="false" outlineLevel="0" collapsed="false">
      <c r="B176" s="175"/>
      <c r="D176" s="176" t="s">
        <v>145</v>
      </c>
      <c r="E176" s="177"/>
      <c r="F176" s="178" t="s">
        <v>212</v>
      </c>
      <c r="H176" s="179" t="n">
        <v>7.4</v>
      </c>
      <c r="I176" s="180"/>
      <c r="L176" s="175"/>
      <c r="M176" s="181"/>
      <c r="N176" s="182"/>
      <c r="O176" s="182"/>
      <c r="P176" s="182"/>
      <c r="Q176" s="182"/>
      <c r="R176" s="182"/>
      <c r="S176" s="182"/>
      <c r="T176" s="183"/>
      <c r="AT176" s="177" t="s">
        <v>145</v>
      </c>
      <c r="AU176" s="177" t="s">
        <v>82</v>
      </c>
      <c r="AV176" s="174" t="s">
        <v>82</v>
      </c>
      <c r="AW176" s="174" t="s">
        <v>31</v>
      </c>
      <c r="AX176" s="174" t="s">
        <v>75</v>
      </c>
      <c r="AY176" s="177" t="s">
        <v>130</v>
      </c>
    </row>
    <row r="177" s="174" customFormat="true" ht="12.8" hidden="false" customHeight="false" outlineLevel="0" collapsed="false">
      <c r="B177" s="175"/>
      <c r="D177" s="176" t="s">
        <v>145</v>
      </c>
      <c r="E177" s="177"/>
      <c r="F177" s="178" t="s">
        <v>213</v>
      </c>
      <c r="H177" s="179" t="n">
        <v>5.8</v>
      </c>
      <c r="I177" s="180"/>
      <c r="L177" s="175"/>
      <c r="M177" s="181"/>
      <c r="N177" s="182"/>
      <c r="O177" s="182"/>
      <c r="P177" s="182"/>
      <c r="Q177" s="182"/>
      <c r="R177" s="182"/>
      <c r="S177" s="182"/>
      <c r="T177" s="183"/>
      <c r="AT177" s="177" t="s">
        <v>145</v>
      </c>
      <c r="AU177" s="177" t="s">
        <v>82</v>
      </c>
      <c r="AV177" s="174" t="s">
        <v>82</v>
      </c>
      <c r="AW177" s="174" t="s">
        <v>31</v>
      </c>
      <c r="AX177" s="174" t="s">
        <v>75</v>
      </c>
      <c r="AY177" s="177" t="s">
        <v>130</v>
      </c>
    </row>
    <row r="178" s="204" customFormat="true" ht="12.8" hidden="false" customHeight="false" outlineLevel="0" collapsed="false">
      <c r="B178" s="205"/>
      <c r="D178" s="176" t="s">
        <v>145</v>
      </c>
      <c r="E178" s="206"/>
      <c r="F178" s="207" t="s">
        <v>173</v>
      </c>
      <c r="H178" s="208" t="n">
        <v>30.7</v>
      </c>
      <c r="I178" s="209"/>
      <c r="L178" s="205"/>
      <c r="M178" s="210"/>
      <c r="N178" s="211"/>
      <c r="O178" s="211"/>
      <c r="P178" s="211"/>
      <c r="Q178" s="211"/>
      <c r="R178" s="211"/>
      <c r="S178" s="211"/>
      <c r="T178" s="212"/>
      <c r="AT178" s="206" t="s">
        <v>145</v>
      </c>
      <c r="AU178" s="206" t="s">
        <v>82</v>
      </c>
      <c r="AV178" s="204" t="s">
        <v>136</v>
      </c>
      <c r="AW178" s="204" t="s">
        <v>31</v>
      </c>
      <c r="AX178" s="204" t="s">
        <v>80</v>
      </c>
      <c r="AY178" s="206" t="s">
        <v>130</v>
      </c>
    </row>
    <row r="179" s="27" customFormat="true" ht="24.15" hidden="false" customHeight="true" outlineLevel="0" collapsed="false">
      <c r="A179" s="22"/>
      <c r="B179" s="160"/>
      <c r="C179" s="161" t="s">
        <v>7</v>
      </c>
      <c r="D179" s="161" t="s">
        <v>132</v>
      </c>
      <c r="E179" s="162" t="s">
        <v>214</v>
      </c>
      <c r="F179" s="163" t="s">
        <v>215</v>
      </c>
      <c r="G179" s="164" t="s">
        <v>155</v>
      </c>
      <c r="H179" s="165" t="n">
        <v>1</v>
      </c>
      <c r="I179" s="166"/>
      <c r="J179" s="167" t="n">
        <f aca="false">ROUND(I179*H179,2)</f>
        <v>0</v>
      </c>
      <c r="K179" s="163" t="s">
        <v>143</v>
      </c>
      <c r="L179" s="23"/>
      <c r="M179" s="168"/>
      <c r="N179" s="169" t="s">
        <v>40</v>
      </c>
      <c r="O179" s="60"/>
      <c r="P179" s="170" t="n">
        <f aca="false">O179*H179</f>
        <v>0</v>
      </c>
      <c r="Q179" s="170" t="n">
        <v>0.00048</v>
      </c>
      <c r="R179" s="170" t="n">
        <f aca="false">Q179*H179</f>
        <v>0.00048</v>
      </c>
      <c r="S179" s="170" t="n">
        <v>0</v>
      </c>
      <c r="T179" s="171" t="n">
        <f aca="false">S179*H179</f>
        <v>0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2" t="s">
        <v>136</v>
      </c>
      <c r="AT179" s="172" t="s">
        <v>132</v>
      </c>
      <c r="AU179" s="172" t="s">
        <v>82</v>
      </c>
      <c r="AY179" s="3" t="s">
        <v>130</v>
      </c>
      <c r="BE179" s="173" t="n">
        <f aca="false">IF(N179="základní",J179,0)</f>
        <v>0</v>
      </c>
      <c r="BF179" s="173" t="n">
        <f aca="false">IF(N179="snížená",J179,0)</f>
        <v>0</v>
      </c>
      <c r="BG179" s="173" t="n">
        <f aca="false">IF(N179="zákl. přenesená",J179,0)</f>
        <v>0</v>
      </c>
      <c r="BH179" s="173" t="n">
        <f aca="false">IF(N179="sníž. přenesená",J179,0)</f>
        <v>0</v>
      </c>
      <c r="BI179" s="173" t="n">
        <f aca="false">IF(N179="nulová",J179,0)</f>
        <v>0</v>
      </c>
      <c r="BJ179" s="3" t="s">
        <v>80</v>
      </c>
      <c r="BK179" s="173" t="n">
        <f aca="false">ROUND(I179*H179,2)</f>
        <v>0</v>
      </c>
      <c r="BL179" s="3" t="s">
        <v>136</v>
      </c>
      <c r="BM179" s="172" t="s">
        <v>216</v>
      </c>
    </row>
    <row r="180" s="27" customFormat="true" ht="24.15" hidden="false" customHeight="true" outlineLevel="0" collapsed="false">
      <c r="A180" s="22"/>
      <c r="B180" s="160"/>
      <c r="C180" s="184" t="s">
        <v>217</v>
      </c>
      <c r="D180" s="184" t="s">
        <v>147</v>
      </c>
      <c r="E180" s="185" t="s">
        <v>218</v>
      </c>
      <c r="F180" s="186" t="s">
        <v>219</v>
      </c>
      <c r="G180" s="187" t="s">
        <v>155</v>
      </c>
      <c r="H180" s="188" t="n">
        <v>1</v>
      </c>
      <c r="I180" s="189"/>
      <c r="J180" s="190" t="n">
        <f aca="false">ROUND(I180*H180,2)</f>
        <v>0</v>
      </c>
      <c r="K180" s="186" t="s">
        <v>143</v>
      </c>
      <c r="L180" s="191"/>
      <c r="M180" s="192"/>
      <c r="N180" s="193" t="s">
        <v>40</v>
      </c>
      <c r="O180" s="60"/>
      <c r="P180" s="170" t="n">
        <f aca="false">O180*H180</f>
        <v>0</v>
      </c>
      <c r="Q180" s="170" t="n">
        <v>0.01201</v>
      </c>
      <c r="R180" s="170" t="n">
        <f aca="false">Q180*H180</f>
        <v>0.01201</v>
      </c>
      <c r="S180" s="170" t="n">
        <v>0</v>
      </c>
      <c r="T180" s="171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2" t="s">
        <v>150</v>
      </c>
      <c r="AT180" s="172" t="s">
        <v>147</v>
      </c>
      <c r="AU180" s="172" t="s">
        <v>82</v>
      </c>
      <c r="AY180" s="3" t="s">
        <v>130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3" t="s">
        <v>80</v>
      </c>
      <c r="BK180" s="173" t="n">
        <f aca="false">ROUND(I180*H180,2)</f>
        <v>0</v>
      </c>
      <c r="BL180" s="3" t="s">
        <v>136</v>
      </c>
      <c r="BM180" s="172" t="s">
        <v>220</v>
      </c>
    </row>
    <row r="181" s="146" customFormat="true" ht="22.8" hidden="false" customHeight="true" outlineLevel="0" collapsed="false">
      <c r="B181" s="147"/>
      <c r="D181" s="148" t="s">
        <v>74</v>
      </c>
      <c r="E181" s="158" t="s">
        <v>184</v>
      </c>
      <c r="F181" s="158" t="s">
        <v>221</v>
      </c>
      <c r="I181" s="150"/>
      <c r="J181" s="159" t="n">
        <f aca="false">BK181</f>
        <v>0</v>
      </c>
      <c r="L181" s="147"/>
      <c r="M181" s="152"/>
      <c r="N181" s="153"/>
      <c r="O181" s="153"/>
      <c r="P181" s="154" t="n">
        <f aca="false">SUM(P182:P251)</f>
        <v>0</v>
      </c>
      <c r="Q181" s="153"/>
      <c r="R181" s="154" t="n">
        <f aca="false">SUM(R182:R251)</f>
        <v>0.004211</v>
      </c>
      <c r="S181" s="153"/>
      <c r="T181" s="155" t="n">
        <f aca="false">SUM(T182:T251)</f>
        <v>19.575288</v>
      </c>
      <c r="AR181" s="148" t="s">
        <v>80</v>
      </c>
      <c r="AT181" s="156" t="s">
        <v>74</v>
      </c>
      <c r="AU181" s="156" t="s">
        <v>80</v>
      </c>
      <c r="AY181" s="148" t="s">
        <v>130</v>
      </c>
      <c r="BK181" s="157" t="n">
        <f aca="false">SUM(BK182:BK251)</f>
        <v>0</v>
      </c>
    </row>
    <row r="182" s="27" customFormat="true" ht="33" hidden="false" customHeight="true" outlineLevel="0" collapsed="false">
      <c r="A182" s="22"/>
      <c r="B182" s="160"/>
      <c r="C182" s="161" t="s">
        <v>222</v>
      </c>
      <c r="D182" s="161" t="s">
        <v>132</v>
      </c>
      <c r="E182" s="162" t="s">
        <v>223</v>
      </c>
      <c r="F182" s="163" t="s">
        <v>224</v>
      </c>
      <c r="G182" s="164" t="s">
        <v>162</v>
      </c>
      <c r="H182" s="165" t="n">
        <v>30.7</v>
      </c>
      <c r="I182" s="166"/>
      <c r="J182" s="167" t="n">
        <f aca="false">ROUND(I182*H182,2)</f>
        <v>0</v>
      </c>
      <c r="K182" s="163" t="s">
        <v>143</v>
      </c>
      <c r="L182" s="23"/>
      <c r="M182" s="168"/>
      <c r="N182" s="169" t="s">
        <v>40</v>
      </c>
      <c r="O182" s="60"/>
      <c r="P182" s="170" t="n">
        <f aca="false">O182*H182</f>
        <v>0</v>
      </c>
      <c r="Q182" s="170" t="n">
        <v>0.00013</v>
      </c>
      <c r="R182" s="170" t="n">
        <f aca="false">Q182*H182</f>
        <v>0.003991</v>
      </c>
      <c r="S182" s="170" t="n">
        <v>0</v>
      </c>
      <c r="T182" s="171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2" t="s">
        <v>136</v>
      </c>
      <c r="AT182" s="172" t="s">
        <v>132</v>
      </c>
      <c r="AU182" s="172" t="s">
        <v>82</v>
      </c>
      <c r="AY182" s="3" t="s">
        <v>130</v>
      </c>
      <c r="BE182" s="173" t="n">
        <f aca="false">IF(N182="základní",J182,0)</f>
        <v>0</v>
      </c>
      <c r="BF182" s="173" t="n">
        <f aca="false">IF(N182="snížená",J182,0)</f>
        <v>0</v>
      </c>
      <c r="BG182" s="173" t="n">
        <f aca="false">IF(N182="zákl. přenesená",J182,0)</f>
        <v>0</v>
      </c>
      <c r="BH182" s="173" t="n">
        <f aca="false">IF(N182="sníž. přenesená",J182,0)</f>
        <v>0</v>
      </c>
      <c r="BI182" s="173" t="n">
        <f aca="false">IF(N182="nulová",J182,0)</f>
        <v>0</v>
      </c>
      <c r="BJ182" s="3" t="s">
        <v>80</v>
      </c>
      <c r="BK182" s="173" t="n">
        <f aca="false">ROUND(I182*H182,2)</f>
        <v>0</v>
      </c>
      <c r="BL182" s="3" t="s">
        <v>136</v>
      </c>
      <c r="BM182" s="172" t="s">
        <v>225</v>
      </c>
    </row>
    <row r="183" s="174" customFormat="true" ht="12.8" hidden="false" customHeight="false" outlineLevel="0" collapsed="false">
      <c r="B183" s="175"/>
      <c r="D183" s="176" t="s">
        <v>145</v>
      </c>
      <c r="E183" s="177"/>
      <c r="F183" s="178" t="s">
        <v>226</v>
      </c>
      <c r="H183" s="179" t="n">
        <v>30.7</v>
      </c>
      <c r="I183" s="180"/>
      <c r="L183" s="175"/>
      <c r="M183" s="181"/>
      <c r="N183" s="182"/>
      <c r="O183" s="182"/>
      <c r="P183" s="182"/>
      <c r="Q183" s="182"/>
      <c r="R183" s="182"/>
      <c r="S183" s="182"/>
      <c r="T183" s="183"/>
      <c r="AT183" s="177" t="s">
        <v>145</v>
      </c>
      <c r="AU183" s="177" t="s">
        <v>82</v>
      </c>
      <c r="AV183" s="174" t="s">
        <v>82</v>
      </c>
      <c r="AW183" s="174" t="s">
        <v>31</v>
      </c>
      <c r="AX183" s="174" t="s">
        <v>80</v>
      </c>
      <c r="AY183" s="177" t="s">
        <v>130</v>
      </c>
    </row>
    <row r="184" s="27" customFormat="true" ht="24.15" hidden="false" customHeight="true" outlineLevel="0" collapsed="false">
      <c r="A184" s="22"/>
      <c r="B184" s="160"/>
      <c r="C184" s="161" t="s">
        <v>227</v>
      </c>
      <c r="D184" s="161" t="s">
        <v>132</v>
      </c>
      <c r="E184" s="162" t="s">
        <v>228</v>
      </c>
      <c r="F184" s="163" t="s">
        <v>229</v>
      </c>
      <c r="G184" s="164" t="s">
        <v>135</v>
      </c>
      <c r="H184" s="165" t="n">
        <v>1</v>
      </c>
      <c r="I184" s="166"/>
      <c r="J184" s="167" t="n">
        <f aca="false">ROUND(I184*H184,2)</f>
        <v>0</v>
      </c>
      <c r="K184" s="163" t="s">
        <v>143</v>
      </c>
      <c r="L184" s="23"/>
      <c r="M184" s="168"/>
      <c r="N184" s="169" t="s">
        <v>40</v>
      </c>
      <c r="O184" s="60"/>
      <c r="P184" s="170" t="n">
        <f aca="false">O184*H184</f>
        <v>0</v>
      </c>
      <c r="Q184" s="170" t="n">
        <v>4E-005</v>
      </c>
      <c r="R184" s="170" t="n">
        <f aca="false">Q184*H184</f>
        <v>4E-005</v>
      </c>
      <c r="S184" s="170" t="n">
        <v>0</v>
      </c>
      <c r="T184" s="171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2" t="s">
        <v>136</v>
      </c>
      <c r="AT184" s="172" t="s">
        <v>132</v>
      </c>
      <c r="AU184" s="172" t="s">
        <v>82</v>
      </c>
      <c r="AY184" s="3" t="s">
        <v>130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80</v>
      </c>
      <c r="BK184" s="173" t="n">
        <f aca="false">ROUND(I184*H184,2)</f>
        <v>0</v>
      </c>
      <c r="BL184" s="3" t="s">
        <v>136</v>
      </c>
      <c r="BM184" s="172" t="s">
        <v>230</v>
      </c>
    </row>
    <row r="185" s="27" customFormat="true" ht="37.8" hidden="false" customHeight="true" outlineLevel="0" collapsed="false">
      <c r="A185" s="22"/>
      <c r="B185" s="160"/>
      <c r="C185" s="161" t="s">
        <v>231</v>
      </c>
      <c r="D185" s="161" t="s">
        <v>132</v>
      </c>
      <c r="E185" s="162" t="s">
        <v>232</v>
      </c>
      <c r="F185" s="163" t="s">
        <v>233</v>
      </c>
      <c r="G185" s="164" t="s">
        <v>135</v>
      </c>
      <c r="H185" s="165" t="n">
        <v>1</v>
      </c>
      <c r="I185" s="166"/>
      <c r="J185" s="167" t="n">
        <f aca="false">ROUND(I185*H185,2)</f>
        <v>0</v>
      </c>
      <c r="K185" s="163"/>
      <c r="L185" s="23"/>
      <c r="M185" s="168"/>
      <c r="N185" s="169" t="s">
        <v>40</v>
      </c>
      <c r="O185" s="60"/>
      <c r="P185" s="170" t="n">
        <f aca="false">O185*H185</f>
        <v>0</v>
      </c>
      <c r="Q185" s="170" t="n">
        <v>0</v>
      </c>
      <c r="R185" s="170" t="n">
        <f aca="false">Q185*H185</f>
        <v>0</v>
      </c>
      <c r="S185" s="170" t="n">
        <v>0.1</v>
      </c>
      <c r="T185" s="171" t="n">
        <f aca="false">S185*H185</f>
        <v>0.1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2" t="s">
        <v>136</v>
      </c>
      <c r="AT185" s="172" t="s">
        <v>132</v>
      </c>
      <c r="AU185" s="172" t="s">
        <v>82</v>
      </c>
      <c r="AY185" s="3" t="s">
        <v>130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80</v>
      </c>
      <c r="BK185" s="173" t="n">
        <f aca="false">ROUND(I185*H185,2)</f>
        <v>0</v>
      </c>
      <c r="BL185" s="3" t="s">
        <v>136</v>
      </c>
      <c r="BM185" s="172" t="s">
        <v>234</v>
      </c>
    </row>
    <row r="186" s="27" customFormat="true" ht="21.75" hidden="false" customHeight="true" outlineLevel="0" collapsed="false">
      <c r="A186" s="22"/>
      <c r="B186" s="160"/>
      <c r="C186" s="161" t="s">
        <v>235</v>
      </c>
      <c r="D186" s="161" t="s">
        <v>132</v>
      </c>
      <c r="E186" s="162" t="s">
        <v>236</v>
      </c>
      <c r="F186" s="163" t="s">
        <v>237</v>
      </c>
      <c r="G186" s="164" t="s">
        <v>162</v>
      </c>
      <c r="H186" s="165" t="n">
        <v>24.868</v>
      </c>
      <c r="I186" s="166"/>
      <c r="J186" s="167" t="n">
        <f aca="false">ROUND(I186*H186,2)</f>
        <v>0</v>
      </c>
      <c r="K186" s="163" t="s">
        <v>143</v>
      </c>
      <c r="L186" s="23"/>
      <c r="M186" s="168"/>
      <c r="N186" s="169" t="s">
        <v>40</v>
      </c>
      <c r="O186" s="60"/>
      <c r="P186" s="170" t="n">
        <f aca="false">O186*H186</f>
        <v>0</v>
      </c>
      <c r="Q186" s="170" t="n">
        <v>0</v>
      </c>
      <c r="R186" s="170" t="n">
        <f aca="false">Q186*H186</f>
        <v>0</v>
      </c>
      <c r="S186" s="170" t="n">
        <v>0.261</v>
      </c>
      <c r="T186" s="171" t="n">
        <f aca="false">S186*H186</f>
        <v>6.490548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2" t="s">
        <v>136</v>
      </c>
      <c r="AT186" s="172" t="s">
        <v>132</v>
      </c>
      <c r="AU186" s="172" t="s">
        <v>82</v>
      </c>
      <c r="AY186" s="3" t="s">
        <v>130</v>
      </c>
      <c r="BE186" s="173" t="n">
        <f aca="false">IF(N186="základní",J186,0)</f>
        <v>0</v>
      </c>
      <c r="BF186" s="173" t="n">
        <f aca="false">IF(N186="snížená",J186,0)</f>
        <v>0</v>
      </c>
      <c r="BG186" s="173" t="n">
        <f aca="false">IF(N186="zákl. přenesená",J186,0)</f>
        <v>0</v>
      </c>
      <c r="BH186" s="173" t="n">
        <f aca="false">IF(N186="sníž. přenesená",J186,0)</f>
        <v>0</v>
      </c>
      <c r="BI186" s="173" t="n">
        <f aca="false">IF(N186="nulová",J186,0)</f>
        <v>0</v>
      </c>
      <c r="BJ186" s="3" t="s">
        <v>80</v>
      </c>
      <c r="BK186" s="173" t="n">
        <f aca="false">ROUND(I186*H186,2)</f>
        <v>0</v>
      </c>
      <c r="BL186" s="3" t="s">
        <v>136</v>
      </c>
      <c r="BM186" s="172" t="s">
        <v>238</v>
      </c>
    </row>
    <row r="187" s="174" customFormat="true" ht="12.8" hidden="false" customHeight="false" outlineLevel="0" collapsed="false">
      <c r="B187" s="175"/>
      <c r="D187" s="176" t="s">
        <v>145</v>
      </c>
      <c r="E187" s="177"/>
      <c r="F187" s="178" t="s">
        <v>239</v>
      </c>
      <c r="H187" s="179" t="n">
        <v>8.61</v>
      </c>
      <c r="I187" s="180"/>
      <c r="L187" s="175"/>
      <c r="M187" s="181"/>
      <c r="N187" s="182"/>
      <c r="O187" s="182"/>
      <c r="P187" s="182"/>
      <c r="Q187" s="182"/>
      <c r="R187" s="182"/>
      <c r="S187" s="182"/>
      <c r="T187" s="183"/>
      <c r="AT187" s="177" t="s">
        <v>145</v>
      </c>
      <c r="AU187" s="177" t="s">
        <v>82</v>
      </c>
      <c r="AV187" s="174" t="s">
        <v>82</v>
      </c>
      <c r="AW187" s="174" t="s">
        <v>31</v>
      </c>
      <c r="AX187" s="174" t="s">
        <v>75</v>
      </c>
      <c r="AY187" s="177" t="s">
        <v>130</v>
      </c>
    </row>
    <row r="188" s="174" customFormat="true" ht="12.8" hidden="false" customHeight="false" outlineLevel="0" collapsed="false">
      <c r="B188" s="175"/>
      <c r="D188" s="176" t="s">
        <v>145</v>
      </c>
      <c r="E188" s="177"/>
      <c r="F188" s="178" t="s">
        <v>240</v>
      </c>
      <c r="H188" s="179" t="n">
        <v>16.258</v>
      </c>
      <c r="I188" s="180"/>
      <c r="L188" s="175"/>
      <c r="M188" s="181"/>
      <c r="N188" s="182"/>
      <c r="O188" s="182"/>
      <c r="P188" s="182"/>
      <c r="Q188" s="182"/>
      <c r="R188" s="182"/>
      <c r="S188" s="182"/>
      <c r="T188" s="183"/>
      <c r="AT188" s="177" t="s">
        <v>145</v>
      </c>
      <c r="AU188" s="177" t="s">
        <v>82</v>
      </c>
      <c r="AV188" s="174" t="s">
        <v>82</v>
      </c>
      <c r="AW188" s="174" t="s">
        <v>31</v>
      </c>
      <c r="AX188" s="174" t="s">
        <v>75</v>
      </c>
      <c r="AY188" s="177" t="s">
        <v>130</v>
      </c>
    </row>
    <row r="189" s="204" customFormat="true" ht="12.8" hidden="false" customHeight="false" outlineLevel="0" collapsed="false">
      <c r="B189" s="205"/>
      <c r="D189" s="176" t="s">
        <v>145</v>
      </c>
      <c r="E189" s="206"/>
      <c r="F189" s="207" t="s">
        <v>173</v>
      </c>
      <c r="H189" s="208" t="n">
        <v>24.868</v>
      </c>
      <c r="I189" s="209"/>
      <c r="L189" s="205"/>
      <c r="M189" s="210"/>
      <c r="N189" s="211"/>
      <c r="O189" s="211"/>
      <c r="P189" s="211"/>
      <c r="Q189" s="211"/>
      <c r="R189" s="211"/>
      <c r="S189" s="211"/>
      <c r="T189" s="212"/>
      <c r="AT189" s="206" t="s">
        <v>145</v>
      </c>
      <c r="AU189" s="206" t="s">
        <v>82</v>
      </c>
      <c r="AV189" s="204" t="s">
        <v>136</v>
      </c>
      <c r="AW189" s="204" t="s">
        <v>31</v>
      </c>
      <c r="AX189" s="204" t="s">
        <v>80</v>
      </c>
      <c r="AY189" s="206" t="s">
        <v>130</v>
      </c>
    </row>
    <row r="190" s="27" customFormat="true" ht="24.15" hidden="false" customHeight="true" outlineLevel="0" collapsed="false">
      <c r="A190" s="22"/>
      <c r="B190" s="160"/>
      <c r="C190" s="161" t="s">
        <v>6</v>
      </c>
      <c r="D190" s="161" t="s">
        <v>132</v>
      </c>
      <c r="E190" s="162" t="s">
        <v>241</v>
      </c>
      <c r="F190" s="163" t="s">
        <v>242</v>
      </c>
      <c r="G190" s="164" t="s">
        <v>162</v>
      </c>
      <c r="H190" s="165" t="n">
        <v>30.7</v>
      </c>
      <c r="I190" s="166"/>
      <c r="J190" s="167" t="n">
        <f aca="false">ROUND(I190*H190,2)</f>
        <v>0</v>
      </c>
      <c r="K190" s="163" t="s">
        <v>143</v>
      </c>
      <c r="L190" s="23"/>
      <c r="M190" s="168"/>
      <c r="N190" s="169" t="s">
        <v>40</v>
      </c>
      <c r="O190" s="60"/>
      <c r="P190" s="170" t="n">
        <f aca="false">O190*H190</f>
        <v>0</v>
      </c>
      <c r="Q190" s="170" t="n">
        <v>0</v>
      </c>
      <c r="R190" s="170" t="n">
        <f aca="false">Q190*H190</f>
        <v>0</v>
      </c>
      <c r="S190" s="170" t="n">
        <v>0.035</v>
      </c>
      <c r="T190" s="171" t="n">
        <f aca="false">S190*H190</f>
        <v>1.0745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2" t="s">
        <v>136</v>
      </c>
      <c r="AT190" s="172" t="s">
        <v>132</v>
      </c>
      <c r="AU190" s="172" t="s">
        <v>82</v>
      </c>
      <c r="AY190" s="3" t="s">
        <v>130</v>
      </c>
      <c r="BE190" s="173" t="n">
        <f aca="false">IF(N190="základní",J190,0)</f>
        <v>0</v>
      </c>
      <c r="BF190" s="173" t="n">
        <f aca="false">IF(N190="snížená",J190,0)</f>
        <v>0</v>
      </c>
      <c r="BG190" s="173" t="n">
        <f aca="false">IF(N190="zákl. přenesená",J190,0)</f>
        <v>0</v>
      </c>
      <c r="BH190" s="173" t="n">
        <f aca="false">IF(N190="sníž. přenesená",J190,0)</f>
        <v>0</v>
      </c>
      <c r="BI190" s="173" t="n">
        <f aca="false">IF(N190="nulová",J190,0)</f>
        <v>0</v>
      </c>
      <c r="BJ190" s="3" t="s">
        <v>80</v>
      </c>
      <c r="BK190" s="173" t="n">
        <f aca="false">ROUND(I190*H190,2)</f>
        <v>0</v>
      </c>
      <c r="BL190" s="3" t="s">
        <v>136</v>
      </c>
      <c r="BM190" s="172" t="s">
        <v>243</v>
      </c>
    </row>
    <row r="191" s="174" customFormat="true" ht="12.8" hidden="false" customHeight="false" outlineLevel="0" collapsed="false">
      <c r="B191" s="175"/>
      <c r="D191" s="176" t="s">
        <v>145</v>
      </c>
      <c r="E191" s="177"/>
      <c r="F191" s="178" t="s">
        <v>226</v>
      </c>
      <c r="H191" s="179" t="n">
        <v>30.7</v>
      </c>
      <c r="I191" s="180"/>
      <c r="L191" s="175"/>
      <c r="M191" s="181"/>
      <c r="N191" s="182"/>
      <c r="O191" s="182"/>
      <c r="P191" s="182"/>
      <c r="Q191" s="182"/>
      <c r="R191" s="182"/>
      <c r="S191" s="182"/>
      <c r="T191" s="183"/>
      <c r="AT191" s="177" t="s">
        <v>145</v>
      </c>
      <c r="AU191" s="177" t="s">
        <v>82</v>
      </c>
      <c r="AV191" s="174" t="s">
        <v>82</v>
      </c>
      <c r="AW191" s="174" t="s">
        <v>31</v>
      </c>
      <c r="AX191" s="174" t="s">
        <v>80</v>
      </c>
      <c r="AY191" s="177" t="s">
        <v>130</v>
      </c>
    </row>
    <row r="192" s="27" customFormat="true" ht="21.75" hidden="false" customHeight="true" outlineLevel="0" collapsed="false">
      <c r="A192" s="22"/>
      <c r="B192" s="160"/>
      <c r="C192" s="161" t="s">
        <v>244</v>
      </c>
      <c r="D192" s="161" t="s">
        <v>132</v>
      </c>
      <c r="E192" s="162" t="s">
        <v>245</v>
      </c>
      <c r="F192" s="163" t="s">
        <v>246</v>
      </c>
      <c r="G192" s="164" t="s">
        <v>162</v>
      </c>
      <c r="H192" s="165" t="n">
        <v>1.6</v>
      </c>
      <c r="I192" s="166"/>
      <c r="J192" s="167" t="n">
        <f aca="false">ROUND(I192*H192,2)</f>
        <v>0</v>
      </c>
      <c r="K192" s="163" t="s">
        <v>143</v>
      </c>
      <c r="L192" s="23"/>
      <c r="M192" s="168"/>
      <c r="N192" s="169" t="s">
        <v>40</v>
      </c>
      <c r="O192" s="60"/>
      <c r="P192" s="170" t="n">
        <f aca="false">O192*H192</f>
        <v>0</v>
      </c>
      <c r="Q192" s="170" t="n">
        <v>0</v>
      </c>
      <c r="R192" s="170" t="n">
        <f aca="false">Q192*H192</f>
        <v>0</v>
      </c>
      <c r="S192" s="170" t="n">
        <v>0.076</v>
      </c>
      <c r="T192" s="171" t="n">
        <f aca="false">S192*H192</f>
        <v>0.1216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2" t="s">
        <v>136</v>
      </c>
      <c r="AT192" s="172" t="s">
        <v>132</v>
      </c>
      <c r="AU192" s="172" t="s">
        <v>82</v>
      </c>
      <c r="AY192" s="3" t="s">
        <v>130</v>
      </c>
      <c r="BE192" s="173" t="n">
        <f aca="false">IF(N192="základní",J192,0)</f>
        <v>0</v>
      </c>
      <c r="BF192" s="173" t="n">
        <f aca="false">IF(N192="snížená",J192,0)</f>
        <v>0</v>
      </c>
      <c r="BG192" s="173" t="n">
        <f aca="false">IF(N192="zákl. přenesená",J192,0)</f>
        <v>0</v>
      </c>
      <c r="BH192" s="173" t="n">
        <f aca="false">IF(N192="sníž. přenesená",J192,0)</f>
        <v>0</v>
      </c>
      <c r="BI192" s="173" t="n">
        <f aca="false">IF(N192="nulová",J192,0)</f>
        <v>0</v>
      </c>
      <c r="BJ192" s="3" t="s">
        <v>80</v>
      </c>
      <c r="BK192" s="173" t="n">
        <f aca="false">ROUND(I192*H192,2)</f>
        <v>0</v>
      </c>
      <c r="BL192" s="3" t="s">
        <v>136</v>
      </c>
      <c r="BM192" s="172" t="s">
        <v>247</v>
      </c>
    </row>
    <row r="193" s="174" customFormat="true" ht="12.8" hidden="false" customHeight="false" outlineLevel="0" collapsed="false">
      <c r="B193" s="175"/>
      <c r="D193" s="176" t="s">
        <v>145</v>
      </c>
      <c r="E193" s="177"/>
      <c r="F193" s="178" t="s">
        <v>248</v>
      </c>
      <c r="H193" s="179" t="n">
        <v>1.6</v>
      </c>
      <c r="I193" s="180"/>
      <c r="L193" s="175"/>
      <c r="M193" s="181"/>
      <c r="N193" s="182"/>
      <c r="O193" s="182"/>
      <c r="P193" s="182"/>
      <c r="Q193" s="182"/>
      <c r="R193" s="182"/>
      <c r="S193" s="182"/>
      <c r="T193" s="183"/>
      <c r="AT193" s="177" t="s">
        <v>145</v>
      </c>
      <c r="AU193" s="177" t="s">
        <v>82</v>
      </c>
      <c r="AV193" s="174" t="s">
        <v>82</v>
      </c>
      <c r="AW193" s="174" t="s">
        <v>31</v>
      </c>
      <c r="AX193" s="174" t="s">
        <v>80</v>
      </c>
      <c r="AY193" s="177" t="s">
        <v>130</v>
      </c>
    </row>
    <row r="194" s="27" customFormat="true" ht="16.5" hidden="false" customHeight="true" outlineLevel="0" collapsed="false">
      <c r="A194" s="22"/>
      <c r="B194" s="160"/>
      <c r="C194" s="161" t="s">
        <v>249</v>
      </c>
      <c r="D194" s="161" t="s">
        <v>132</v>
      </c>
      <c r="E194" s="162" t="s">
        <v>250</v>
      </c>
      <c r="F194" s="163" t="s">
        <v>251</v>
      </c>
      <c r="G194" s="164" t="s">
        <v>155</v>
      </c>
      <c r="H194" s="165" t="n">
        <v>12</v>
      </c>
      <c r="I194" s="166"/>
      <c r="J194" s="167" t="n">
        <f aca="false">ROUND(I194*H194,2)</f>
        <v>0</v>
      </c>
      <c r="K194" s="163"/>
      <c r="L194" s="23"/>
      <c r="M194" s="168"/>
      <c r="N194" s="169" t="s">
        <v>40</v>
      </c>
      <c r="O194" s="60"/>
      <c r="P194" s="170" t="n">
        <f aca="false">O194*H194</f>
        <v>0</v>
      </c>
      <c r="Q194" s="170" t="n">
        <v>0</v>
      </c>
      <c r="R194" s="170" t="n">
        <f aca="false">Q194*H194</f>
        <v>0</v>
      </c>
      <c r="S194" s="170" t="n">
        <v>0.03</v>
      </c>
      <c r="T194" s="171" t="n">
        <f aca="false">S194*H194</f>
        <v>0.36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2" t="s">
        <v>136</v>
      </c>
      <c r="AT194" s="172" t="s">
        <v>132</v>
      </c>
      <c r="AU194" s="172" t="s">
        <v>82</v>
      </c>
      <c r="AY194" s="3" t="s">
        <v>130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3" t="s">
        <v>80</v>
      </c>
      <c r="BK194" s="173" t="n">
        <f aca="false">ROUND(I194*H194,2)</f>
        <v>0</v>
      </c>
      <c r="BL194" s="3" t="s">
        <v>136</v>
      </c>
      <c r="BM194" s="172" t="s">
        <v>252</v>
      </c>
    </row>
    <row r="195" s="174" customFormat="true" ht="12.8" hidden="false" customHeight="false" outlineLevel="0" collapsed="false">
      <c r="B195" s="175"/>
      <c r="D195" s="176" t="s">
        <v>145</v>
      </c>
      <c r="E195" s="177"/>
      <c r="F195" s="178" t="s">
        <v>253</v>
      </c>
      <c r="H195" s="179" t="n">
        <v>12</v>
      </c>
      <c r="I195" s="180"/>
      <c r="L195" s="175"/>
      <c r="M195" s="181"/>
      <c r="N195" s="182"/>
      <c r="O195" s="182"/>
      <c r="P195" s="182"/>
      <c r="Q195" s="182"/>
      <c r="R195" s="182"/>
      <c r="S195" s="182"/>
      <c r="T195" s="183"/>
      <c r="AT195" s="177" t="s">
        <v>145</v>
      </c>
      <c r="AU195" s="177" t="s">
        <v>82</v>
      </c>
      <c r="AV195" s="174" t="s">
        <v>82</v>
      </c>
      <c r="AW195" s="174" t="s">
        <v>31</v>
      </c>
      <c r="AX195" s="174" t="s">
        <v>80</v>
      </c>
      <c r="AY195" s="177" t="s">
        <v>130</v>
      </c>
    </row>
    <row r="196" s="27" customFormat="true" ht="24.15" hidden="false" customHeight="true" outlineLevel="0" collapsed="false">
      <c r="A196" s="22"/>
      <c r="B196" s="160"/>
      <c r="C196" s="161" t="s">
        <v>254</v>
      </c>
      <c r="D196" s="161" t="s">
        <v>132</v>
      </c>
      <c r="E196" s="162" t="s">
        <v>255</v>
      </c>
      <c r="F196" s="163" t="s">
        <v>256</v>
      </c>
      <c r="G196" s="164" t="s">
        <v>155</v>
      </c>
      <c r="H196" s="165" t="n">
        <v>2</v>
      </c>
      <c r="I196" s="166"/>
      <c r="J196" s="167" t="n">
        <f aca="false">ROUND(I196*H196,2)</f>
        <v>0</v>
      </c>
      <c r="K196" s="163"/>
      <c r="L196" s="23"/>
      <c r="M196" s="168"/>
      <c r="N196" s="169" t="s">
        <v>40</v>
      </c>
      <c r="O196" s="60"/>
      <c r="P196" s="170" t="n">
        <f aca="false">O196*H196</f>
        <v>0</v>
      </c>
      <c r="Q196" s="170" t="n">
        <v>0</v>
      </c>
      <c r="R196" s="170" t="n">
        <f aca="false">Q196*H196</f>
        <v>0</v>
      </c>
      <c r="S196" s="170" t="n">
        <v>0.03</v>
      </c>
      <c r="T196" s="171" t="n">
        <f aca="false">S196*H196</f>
        <v>0.06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2" t="s">
        <v>136</v>
      </c>
      <c r="AT196" s="172" t="s">
        <v>132</v>
      </c>
      <c r="AU196" s="172" t="s">
        <v>82</v>
      </c>
      <c r="AY196" s="3" t="s">
        <v>130</v>
      </c>
      <c r="BE196" s="173" t="n">
        <f aca="false">IF(N196="základní",J196,0)</f>
        <v>0</v>
      </c>
      <c r="BF196" s="173" t="n">
        <f aca="false">IF(N196="snížená",J196,0)</f>
        <v>0</v>
      </c>
      <c r="BG196" s="173" t="n">
        <f aca="false">IF(N196="zákl. přenesená",J196,0)</f>
        <v>0</v>
      </c>
      <c r="BH196" s="173" t="n">
        <f aca="false">IF(N196="sníž. přenesená",J196,0)</f>
        <v>0</v>
      </c>
      <c r="BI196" s="173" t="n">
        <f aca="false">IF(N196="nulová",J196,0)</f>
        <v>0</v>
      </c>
      <c r="BJ196" s="3" t="s">
        <v>80</v>
      </c>
      <c r="BK196" s="173" t="n">
        <f aca="false">ROUND(I196*H196,2)</f>
        <v>0</v>
      </c>
      <c r="BL196" s="3" t="s">
        <v>136</v>
      </c>
      <c r="BM196" s="172" t="s">
        <v>257</v>
      </c>
    </row>
    <row r="197" s="174" customFormat="true" ht="12.8" hidden="false" customHeight="false" outlineLevel="0" collapsed="false">
      <c r="B197" s="175"/>
      <c r="D197" s="176" t="s">
        <v>145</v>
      </c>
      <c r="E197" s="177"/>
      <c r="F197" s="178" t="s">
        <v>258</v>
      </c>
      <c r="H197" s="179" t="n">
        <v>2</v>
      </c>
      <c r="I197" s="180"/>
      <c r="L197" s="175"/>
      <c r="M197" s="181"/>
      <c r="N197" s="182"/>
      <c r="O197" s="182"/>
      <c r="P197" s="182"/>
      <c r="Q197" s="182"/>
      <c r="R197" s="182"/>
      <c r="S197" s="182"/>
      <c r="T197" s="183"/>
      <c r="AT197" s="177" t="s">
        <v>145</v>
      </c>
      <c r="AU197" s="177" t="s">
        <v>82</v>
      </c>
      <c r="AV197" s="174" t="s">
        <v>82</v>
      </c>
      <c r="AW197" s="174" t="s">
        <v>31</v>
      </c>
      <c r="AX197" s="174" t="s">
        <v>80</v>
      </c>
      <c r="AY197" s="177" t="s">
        <v>130</v>
      </c>
    </row>
    <row r="198" s="27" customFormat="true" ht="16.5" hidden="false" customHeight="true" outlineLevel="0" collapsed="false">
      <c r="A198" s="22"/>
      <c r="B198" s="160"/>
      <c r="C198" s="161" t="s">
        <v>259</v>
      </c>
      <c r="D198" s="161" t="s">
        <v>132</v>
      </c>
      <c r="E198" s="162" t="s">
        <v>260</v>
      </c>
      <c r="F198" s="163" t="s">
        <v>261</v>
      </c>
      <c r="G198" s="164" t="s">
        <v>155</v>
      </c>
      <c r="H198" s="165" t="n">
        <v>5</v>
      </c>
      <c r="I198" s="166"/>
      <c r="J198" s="167" t="n">
        <f aca="false">ROUND(I198*H198,2)</f>
        <v>0</v>
      </c>
      <c r="K198" s="163"/>
      <c r="L198" s="23"/>
      <c r="M198" s="168"/>
      <c r="N198" s="169" t="s">
        <v>40</v>
      </c>
      <c r="O198" s="60"/>
      <c r="P198" s="170" t="n">
        <f aca="false">O198*H198</f>
        <v>0</v>
      </c>
      <c r="Q198" s="170" t="n">
        <v>0</v>
      </c>
      <c r="R198" s="170" t="n">
        <f aca="false">Q198*H198</f>
        <v>0</v>
      </c>
      <c r="S198" s="170" t="n">
        <v>0.03</v>
      </c>
      <c r="T198" s="171" t="n">
        <f aca="false">S198*H198</f>
        <v>0.15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2" t="s">
        <v>136</v>
      </c>
      <c r="AT198" s="172" t="s">
        <v>132</v>
      </c>
      <c r="AU198" s="172" t="s">
        <v>82</v>
      </c>
      <c r="AY198" s="3" t="s">
        <v>130</v>
      </c>
      <c r="BE198" s="173" t="n">
        <f aca="false">IF(N198="základní",J198,0)</f>
        <v>0</v>
      </c>
      <c r="BF198" s="173" t="n">
        <f aca="false">IF(N198="snížená",J198,0)</f>
        <v>0</v>
      </c>
      <c r="BG198" s="173" t="n">
        <f aca="false">IF(N198="zákl. přenesená",J198,0)</f>
        <v>0</v>
      </c>
      <c r="BH198" s="173" t="n">
        <f aca="false">IF(N198="sníž. přenesená",J198,0)</f>
        <v>0</v>
      </c>
      <c r="BI198" s="173" t="n">
        <f aca="false">IF(N198="nulová",J198,0)</f>
        <v>0</v>
      </c>
      <c r="BJ198" s="3" t="s">
        <v>80</v>
      </c>
      <c r="BK198" s="173" t="n">
        <f aca="false">ROUND(I198*H198,2)</f>
        <v>0</v>
      </c>
      <c r="BL198" s="3" t="s">
        <v>136</v>
      </c>
      <c r="BM198" s="172" t="s">
        <v>262</v>
      </c>
    </row>
    <row r="199" s="174" customFormat="true" ht="12.8" hidden="false" customHeight="false" outlineLevel="0" collapsed="false">
      <c r="B199" s="175"/>
      <c r="D199" s="176" t="s">
        <v>145</v>
      </c>
      <c r="E199" s="177"/>
      <c r="F199" s="178" t="s">
        <v>263</v>
      </c>
      <c r="H199" s="179" t="n">
        <v>4</v>
      </c>
      <c r="I199" s="180"/>
      <c r="L199" s="175"/>
      <c r="M199" s="181"/>
      <c r="N199" s="182"/>
      <c r="O199" s="182"/>
      <c r="P199" s="182"/>
      <c r="Q199" s="182"/>
      <c r="R199" s="182"/>
      <c r="S199" s="182"/>
      <c r="T199" s="183"/>
      <c r="AT199" s="177" t="s">
        <v>145</v>
      </c>
      <c r="AU199" s="177" t="s">
        <v>82</v>
      </c>
      <c r="AV199" s="174" t="s">
        <v>82</v>
      </c>
      <c r="AW199" s="174" t="s">
        <v>31</v>
      </c>
      <c r="AX199" s="174" t="s">
        <v>75</v>
      </c>
      <c r="AY199" s="177" t="s">
        <v>130</v>
      </c>
    </row>
    <row r="200" s="174" customFormat="true" ht="12.8" hidden="false" customHeight="false" outlineLevel="0" collapsed="false">
      <c r="B200" s="175"/>
      <c r="D200" s="176" t="s">
        <v>145</v>
      </c>
      <c r="E200" s="177"/>
      <c r="F200" s="178" t="s">
        <v>264</v>
      </c>
      <c r="H200" s="179" t="n">
        <v>1</v>
      </c>
      <c r="I200" s="180"/>
      <c r="L200" s="175"/>
      <c r="M200" s="181"/>
      <c r="N200" s="182"/>
      <c r="O200" s="182"/>
      <c r="P200" s="182"/>
      <c r="Q200" s="182"/>
      <c r="R200" s="182"/>
      <c r="S200" s="182"/>
      <c r="T200" s="183"/>
      <c r="AT200" s="177" t="s">
        <v>145</v>
      </c>
      <c r="AU200" s="177" t="s">
        <v>82</v>
      </c>
      <c r="AV200" s="174" t="s">
        <v>82</v>
      </c>
      <c r="AW200" s="174" t="s">
        <v>31</v>
      </c>
      <c r="AX200" s="174" t="s">
        <v>75</v>
      </c>
      <c r="AY200" s="177" t="s">
        <v>130</v>
      </c>
    </row>
    <row r="201" s="204" customFormat="true" ht="12.8" hidden="false" customHeight="false" outlineLevel="0" collapsed="false">
      <c r="B201" s="205"/>
      <c r="D201" s="176" t="s">
        <v>145</v>
      </c>
      <c r="E201" s="206"/>
      <c r="F201" s="207" t="s">
        <v>173</v>
      </c>
      <c r="H201" s="208" t="n">
        <v>5</v>
      </c>
      <c r="I201" s="209"/>
      <c r="L201" s="205"/>
      <c r="M201" s="210"/>
      <c r="N201" s="211"/>
      <c r="O201" s="211"/>
      <c r="P201" s="211"/>
      <c r="Q201" s="211"/>
      <c r="R201" s="211"/>
      <c r="S201" s="211"/>
      <c r="T201" s="212"/>
      <c r="AT201" s="206" t="s">
        <v>145</v>
      </c>
      <c r="AU201" s="206" t="s">
        <v>82</v>
      </c>
      <c r="AV201" s="204" t="s">
        <v>136</v>
      </c>
      <c r="AW201" s="204" t="s">
        <v>31</v>
      </c>
      <c r="AX201" s="204" t="s">
        <v>80</v>
      </c>
      <c r="AY201" s="206" t="s">
        <v>130</v>
      </c>
    </row>
    <row r="202" s="27" customFormat="true" ht="24.15" hidden="false" customHeight="true" outlineLevel="0" collapsed="false">
      <c r="A202" s="22"/>
      <c r="B202" s="160"/>
      <c r="C202" s="161" t="s">
        <v>265</v>
      </c>
      <c r="D202" s="161" t="s">
        <v>132</v>
      </c>
      <c r="E202" s="162" t="s">
        <v>266</v>
      </c>
      <c r="F202" s="163" t="s">
        <v>267</v>
      </c>
      <c r="G202" s="164" t="s">
        <v>155</v>
      </c>
      <c r="H202" s="165" t="n">
        <v>1</v>
      </c>
      <c r="I202" s="166"/>
      <c r="J202" s="167" t="n">
        <f aca="false">ROUND(I202*H202,2)</f>
        <v>0</v>
      </c>
      <c r="K202" s="163"/>
      <c r="L202" s="23"/>
      <c r="M202" s="168"/>
      <c r="N202" s="169" t="s">
        <v>40</v>
      </c>
      <c r="O202" s="60"/>
      <c r="P202" s="170" t="n">
        <f aca="false">O202*H202</f>
        <v>0</v>
      </c>
      <c r="Q202" s="170" t="n">
        <v>0</v>
      </c>
      <c r="R202" s="170" t="n">
        <f aca="false">Q202*H202</f>
        <v>0</v>
      </c>
      <c r="S202" s="170" t="n">
        <v>0.03</v>
      </c>
      <c r="T202" s="171" t="n">
        <f aca="false">S202*H202</f>
        <v>0.03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2" t="s">
        <v>136</v>
      </c>
      <c r="AT202" s="172" t="s">
        <v>132</v>
      </c>
      <c r="AU202" s="172" t="s">
        <v>82</v>
      </c>
      <c r="AY202" s="3" t="s">
        <v>130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80</v>
      </c>
      <c r="BK202" s="173" t="n">
        <f aca="false">ROUND(I202*H202,2)</f>
        <v>0</v>
      </c>
      <c r="BL202" s="3" t="s">
        <v>136</v>
      </c>
      <c r="BM202" s="172" t="s">
        <v>268</v>
      </c>
    </row>
    <row r="203" s="174" customFormat="true" ht="12.8" hidden="false" customHeight="false" outlineLevel="0" collapsed="false">
      <c r="B203" s="175"/>
      <c r="D203" s="176" t="s">
        <v>145</v>
      </c>
      <c r="E203" s="177"/>
      <c r="F203" s="178" t="s">
        <v>80</v>
      </c>
      <c r="H203" s="179" t="n">
        <v>1</v>
      </c>
      <c r="I203" s="180"/>
      <c r="L203" s="175"/>
      <c r="M203" s="181"/>
      <c r="N203" s="182"/>
      <c r="O203" s="182"/>
      <c r="P203" s="182"/>
      <c r="Q203" s="182"/>
      <c r="R203" s="182"/>
      <c r="S203" s="182"/>
      <c r="T203" s="183"/>
      <c r="AT203" s="177" t="s">
        <v>145</v>
      </c>
      <c r="AU203" s="177" t="s">
        <v>82</v>
      </c>
      <c r="AV203" s="174" t="s">
        <v>82</v>
      </c>
      <c r="AW203" s="174" t="s">
        <v>31</v>
      </c>
      <c r="AX203" s="174" t="s">
        <v>80</v>
      </c>
      <c r="AY203" s="177" t="s">
        <v>130</v>
      </c>
    </row>
    <row r="204" s="27" customFormat="true" ht="16.5" hidden="false" customHeight="true" outlineLevel="0" collapsed="false">
      <c r="A204" s="22"/>
      <c r="B204" s="160"/>
      <c r="C204" s="161" t="s">
        <v>269</v>
      </c>
      <c r="D204" s="161" t="s">
        <v>132</v>
      </c>
      <c r="E204" s="162" t="s">
        <v>270</v>
      </c>
      <c r="F204" s="163" t="s">
        <v>271</v>
      </c>
      <c r="G204" s="164" t="s">
        <v>155</v>
      </c>
      <c r="H204" s="165" t="n">
        <v>2</v>
      </c>
      <c r="I204" s="166"/>
      <c r="J204" s="167" t="n">
        <f aca="false">ROUND(I204*H204,2)</f>
        <v>0</v>
      </c>
      <c r="K204" s="163"/>
      <c r="L204" s="23"/>
      <c r="M204" s="168"/>
      <c r="N204" s="169" t="s">
        <v>40</v>
      </c>
      <c r="O204" s="60"/>
      <c r="P204" s="170" t="n">
        <f aca="false">O204*H204</f>
        <v>0</v>
      </c>
      <c r="Q204" s="170" t="n">
        <v>0</v>
      </c>
      <c r="R204" s="170" t="n">
        <f aca="false">Q204*H204</f>
        <v>0</v>
      </c>
      <c r="S204" s="170" t="n">
        <v>0.03</v>
      </c>
      <c r="T204" s="171" t="n">
        <f aca="false">S204*H204</f>
        <v>0.06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2" t="s">
        <v>136</v>
      </c>
      <c r="AT204" s="172" t="s">
        <v>132</v>
      </c>
      <c r="AU204" s="172" t="s">
        <v>82</v>
      </c>
      <c r="AY204" s="3" t="s">
        <v>130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3" t="s">
        <v>80</v>
      </c>
      <c r="BK204" s="173" t="n">
        <f aca="false">ROUND(I204*H204,2)</f>
        <v>0</v>
      </c>
      <c r="BL204" s="3" t="s">
        <v>136</v>
      </c>
      <c r="BM204" s="172" t="s">
        <v>272</v>
      </c>
    </row>
    <row r="205" s="174" customFormat="true" ht="12.8" hidden="false" customHeight="false" outlineLevel="0" collapsed="false">
      <c r="B205" s="175"/>
      <c r="D205" s="176" t="s">
        <v>145</v>
      </c>
      <c r="E205" s="177"/>
      <c r="F205" s="178" t="s">
        <v>258</v>
      </c>
      <c r="H205" s="179" t="n">
        <v>2</v>
      </c>
      <c r="I205" s="180"/>
      <c r="L205" s="175"/>
      <c r="M205" s="181"/>
      <c r="N205" s="182"/>
      <c r="O205" s="182"/>
      <c r="P205" s="182"/>
      <c r="Q205" s="182"/>
      <c r="R205" s="182"/>
      <c r="S205" s="182"/>
      <c r="T205" s="183"/>
      <c r="AT205" s="177" t="s">
        <v>145</v>
      </c>
      <c r="AU205" s="177" t="s">
        <v>82</v>
      </c>
      <c r="AV205" s="174" t="s">
        <v>82</v>
      </c>
      <c r="AW205" s="174" t="s">
        <v>31</v>
      </c>
      <c r="AX205" s="174" t="s">
        <v>80</v>
      </c>
      <c r="AY205" s="177" t="s">
        <v>130</v>
      </c>
    </row>
    <row r="206" s="27" customFormat="true" ht="16.5" hidden="false" customHeight="true" outlineLevel="0" collapsed="false">
      <c r="A206" s="22"/>
      <c r="B206" s="160"/>
      <c r="C206" s="161" t="s">
        <v>273</v>
      </c>
      <c r="D206" s="161" t="s">
        <v>132</v>
      </c>
      <c r="E206" s="162" t="s">
        <v>274</v>
      </c>
      <c r="F206" s="163" t="s">
        <v>275</v>
      </c>
      <c r="G206" s="164" t="s">
        <v>155</v>
      </c>
      <c r="H206" s="165" t="n">
        <v>6</v>
      </c>
      <c r="I206" s="166"/>
      <c r="J206" s="167" t="n">
        <f aca="false">ROUND(I206*H206,2)</f>
        <v>0</v>
      </c>
      <c r="K206" s="163"/>
      <c r="L206" s="23"/>
      <c r="M206" s="168"/>
      <c r="N206" s="169" t="s">
        <v>40</v>
      </c>
      <c r="O206" s="60"/>
      <c r="P206" s="170" t="n">
        <f aca="false">O206*H206</f>
        <v>0</v>
      </c>
      <c r="Q206" s="170" t="n">
        <v>0</v>
      </c>
      <c r="R206" s="170" t="n">
        <f aca="false">Q206*H206</f>
        <v>0</v>
      </c>
      <c r="S206" s="170" t="n">
        <v>0.03</v>
      </c>
      <c r="T206" s="171" t="n">
        <f aca="false">S206*H206</f>
        <v>0.18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2" t="s">
        <v>136</v>
      </c>
      <c r="AT206" s="172" t="s">
        <v>132</v>
      </c>
      <c r="AU206" s="172" t="s">
        <v>82</v>
      </c>
      <c r="AY206" s="3" t="s">
        <v>130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3" t="s">
        <v>80</v>
      </c>
      <c r="BK206" s="173" t="n">
        <f aca="false">ROUND(I206*H206,2)</f>
        <v>0</v>
      </c>
      <c r="BL206" s="3" t="s">
        <v>136</v>
      </c>
      <c r="BM206" s="172" t="s">
        <v>276</v>
      </c>
    </row>
    <row r="207" s="174" customFormat="true" ht="12.8" hidden="false" customHeight="false" outlineLevel="0" collapsed="false">
      <c r="B207" s="175"/>
      <c r="D207" s="176" t="s">
        <v>145</v>
      </c>
      <c r="E207" s="177"/>
      <c r="F207" s="178" t="s">
        <v>159</v>
      </c>
      <c r="H207" s="179" t="n">
        <v>5</v>
      </c>
      <c r="I207" s="180"/>
      <c r="L207" s="175"/>
      <c r="M207" s="181"/>
      <c r="N207" s="182"/>
      <c r="O207" s="182"/>
      <c r="P207" s="182"/>
      <c r="Q207" s="182"/>
      <c r="R207" s="182"/>
      <c r="S207" s="182"/>
      <c r="T207" s="183"/>
      <c r="AT207" s="177" t="s">
        <v>145</v>
      </c>
      <c r="AU207" s="177" t="s">
        <v>82</v>
      </c>
      <c r="AV207" s="174" t="s">
        <v>82</v>
      </c>
      <c r="AW207" s="174" t="s">
        <v>31</v>
      </c>
      <c r="AX207" s="174" t="s">
        <v>75</v>
      </c>
      <c r="AY207" s="177" t="s">
        <v>130</v>
      </c>
    </row>
    <row r="208" s="174" customFormat="true" ht="12.8" hidden="false" customHeight="false" outlineLevel="0" collapsed="false">
      <c r="B208" s="175"/>
      <c r="D208" s="176" t="s">
        <v>145</v>
      </c>
      <c r="E208" s="177"/>
      <c r="F208" s="178" t="s">
        <v>80</v>
      </c>
      <c r="H208" s="179" t="n">
        <v>1</v>
      </c>
      <c r="I208" s="180"/>
      <c r="L208" s="175"/>
      <c r="M208" s="181"/>
      <c r="N208" s="182"/>
      <c r="O208" s="182"/>
      <c r="P208" s="182"/>
      <c r="Q208" s="182"/>
      <c r="R208" s="182"/>
      <c r="S208" s="182"/>
      <c r="T208" s="183"/>
      <c r="AT208" s="177" t="s">
        <v>145</v>
      </c>
      <c r="AU208" s="177" t="s">
        <v>82</v>
      </c>
      <c r="AV208" s="174" t="s">
        <v>82</v>
      </c>
      <c r="AW208" s="174" t="s">
        <v>31</v>
      </c>
      <c r="AX208" s="174" t="s">
        <v>75</v>
      </c>
      <c r="AY208" s="177" t="s">
        <v>130</v>
      </c>
    </row>
    <row r="209" s="204" customFormat="true" ht="12.8" hidden="false" customHeight="false" outlineLevel="0" collapsed="false">
      <c r="B209" s="205"/>
      <c r="D209" s="176" t="s">
        <v>145</v>
      </c>
      <c r="E209" s="206"/>
      <c r="F209" s="207" t="s">
        <v>173</v>
      </c>
      <c r="H209" s="208" t="n">
        <v>6</v>
      </c>
      <c r="I209" s="209"/>
      <c r="L209" s="205"/>
      <c r="M209" s="210"/>
      <c r="N209" s="211"/>
      <c r="O209" s="211"/>
      <c r="P209" s="211"/>
      <c r="Q209" s="211"/>
      <c r="R209" s="211"/>
      <c r="S209" s="211"/>
      <c r="T209" s="212"/>
      <c r="AT209" s="206" t="s">
        <v>145</v>
      </c>
      <c r="AU209" s="206" t="s">
        <v>82</v>
      </c>
      <c r="AV209" s="204" t="s">
        <v>136</v>
      </c>
      <c r="AW209" s="204" t="s">
        <v>31</v>
      </c>
      <c r="AX209" s="204" t="s">
        <v>80</v>
      </c>
      <c r="AY209" s="206" t="s">
        <v>130</v>
      </c>
    </row>
    <row r="210" s="27" customFormat="true" ht="16.5" hidden="false" customHeight="true" outlineLevel="0" collapsed="false">
      <c r="A210" s="22"/>
      <c r="B210" s="160"/>
      <c r="C210" s="161" t="s">
        <v>277</v>
      </c>
      <c r="D210" s="161" t="s">
        <v>132</v>
      </c>
      <c r="E210" s="162" t="s">
        <v>278</v>
      </c>
      <c r="F210" s="163" t="s">
        <v>279</v>
      </c>
      <c r="G210" s="164" t="s">
        <v>155</v>
      </c>
      <c r="H210" s="165" t="n">
        <v>6</v>
      </c>
      <c r="I210" s="166"/>
      <c r="J210" s="167" t="n">
        <f aca="false">ROUND(I210*H210,2)</f>
        <v>0</v>
      </c>
      <c r="K210" s="163"/>
      <c r="L210" s="23"/>
      <c r="M210" s="168"/>
      <c r="N210" s="169" t="s">
        <v>40</v>
      </c>
      <c r="O210" s="60"/>
      <c r="P210" s="170" t="n">
        <f aca="false">O210*H210</f>
        <v>0</v>
      </c>
      <c r="Q210" s="170" t="n">
        <v>0</v>
      </c>
      <c r="R210" s="170" t="n">
        <f aca="false">Q210*H210</f>
        <v>0</v>
      </c>
      <c r="S210" s="170" t="n">
        <v>0.03</v>
      </c>
      <c r="T210" s="171" t="n">
        <f aca="false">S210*H210</f>
        <v>0.18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2" t="s">
        <v>136</v>
      </c>
      <c r="AT210" s="172" t="s">
        <v>132</v>
      </c>
      <c r="AU210" s="172" t="s">
        <v>82</v>
      </c>
      <c r="AY210" s="3" t="s">
        <v>130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3" t="s">
        <v>80</v>
      </c>
      <c r="BK210" s="173" t="n">
        <f aca="false">ROUND(I210*H210,2)</f>
        <v>0</v>
      </c>
      <c r="BL210" s="3" t="s">
        <v>136</v>
      </c>
      <c r="BM210" s="172" t="s">
        <v>280</v>
      </c>
    </row>
    <row r="211" s="174" customFormat="true" ht="12.8" hidden="false" customHeight="false" outlineLevel="0" collapsed="false">
      <c r="B211" s="175"/>
      <c r="D211" s="176" t="s">
        <v>145</v>
      </c>
      <c r="E211" s="177"/>
      <c r="F211" s="178" t="s">
        <v>136</v>
      </c>
      <c r="H211" s="179" t="n">
        <v>4</v>
      </c>
      <c r="I211" s="180"/>
      <c r="L211" s="175"/>
      <c r="M211" s="181"/>
      <c r="N211" s="182"/>
      <c r="O211" s="182"/>
      <c r="P211" s="182"/>
      <c r="Q211" s="182"/>
      <c r="R211" s="182"/>
      <c r="S211" s="182"/>
      <c r="T211" s="183"/>
      <c r="AT211" s="177" t="s">
        <v>145</v>
      </c>
      <c r="AU211" s="177" t="s">
        <v>82</v>
      </c>
      <c r="AV211" s="174" t="s">
        <v>82</v>
      </c>
      <c r="AW211" s="174" t="s">
        <v>31</v>
      </c>
      <c r="AX211" s="174" t="s">
        <v>75</v>
      </c>
      <c r="AY211" s="177" t="s">
        <v>130</v>
      </c>
    </row>
    <row r="212" s="174" customFormat="true" ht="12.8" hidden="false" customHeight="false" outlineLevel="0" collapsed="false">
      <c r="B212" s="175"/>
      <c r="D212" s="176" t="s">
        <v>145</v>
      </c>
      <c r="E212" s="177"/>
      <c r="F212" s="178" t="s">
        <v>82</v>
      </c>
      <c r="H212" s="179" t="n">
        <v>2</v>
      </c>
      <c r="I212" s="180"/>
      <c r="L212" s="175"/>
      <c r="M212" s="181"/>
      <c r="N212" s="182"/>
      <c r="O212" s="182"/>
      <c r="P212" s="182"/>
      <c r="Q212" s="182"/>
      <c r="R212" s="182"/>
      <c r="S212" s="182"/>
      <c r="T212" s="183"/>
      <c r="AT212" s="177" t="s">
        <v>145</v>
      </c>
      <c r="AU212" s="177" t="s">
        <v>82</v>
      </c>
      <c r="AV212" s="174" t="s">
        <v>82</v>
      </c>
      <c r="AW212" s="174" t="s">
        <v>31</v>
      </c>
      <c r="AX212" s="174" t="s">
        <v>75</v>
      </c>
      <c r="AY212" s="177" t="s">
        <v>130</v>
      </c>
    </row>
    <row r="213" s="204" customFormat="true" ht="12.8" hidden="false" customHeight="false" outlineLevel="0" collapsed="false">
      <c r="B213" s="205"/>
      <c r="D213" s="176" t="s">
        <v>145</v>
      </c>
      <c r="E213" s="206"/>
      <c r="F213" s="207" t="s">
        <v>173</v>
      </c>
      <c r="H213" s="208" t="n">
        <v>6</v>
      </c>
      <c r="I213" s="209"/>
      <c r="L213" s="205"/>
      <c r="M213" s="210"/>
      <c r="N213" s="211"/>
      <c r="O213" s="211"/>
      <c r="P213" s="211"/>
      <c r="Q213" s="211"/>
      <c r="R213" s="211"/>
      <c r="S213" s="211"/>
      <c r="T213" s="212"/>
      <c r="AT213" s="206" t="s">
        <v>145</v>
      </c>
      <c r="AU213" s="206" t="s">
        <v>82</v>
      </c>
      <c r="AV213" s="204" t="s">
        <v>136</v>
      </c>
      <c r="AW213" s="204" t="s">
        <v>31</v>
      </c>
      <c r="AX213" s="204" t="s">
        <v>80</v>
      </c>
      <c r="AY213" s="206" t="s">
        <v>130</v>
      </c>
    </row>
    <row r="214" s="27" customFormat="true" ht="16.5" hidden="false" customHeight="true" outlineLevel="0" collapsed="false">
      <c r="A214" s="22"/>
      <c r="B214" s="160"/>
      <c r="C214" s="161" t="s">
        <v>281</v>
      </c>
      <c r="D214" s="161" t="s">
        <v>132</v>
      </c>
      <c r="E214" s="162" t="s">
        <v>282</v>
      </c>
      <c r="F214" s="163" t="s">
        <v>283</v>
      </c>
      <c r="G214" s="164" t="s">
        <v>155</v>
      </c>
      <c r="H214" s="165" t="n">
        <v>5</v>
      </c>
      <c r="I214" s="166"/>
      <c r="J214" s="167" t="n">
        <f aca="false">ROUND(I214*H214,2)</f>
        <v>0</v>
      </c>
      <c r="K214" s="163"/>
      <c r="L214" s="23"/>
      <c r="M214" s="168"/>
      <c r="N214" s="169" t="s">
        <v>40</v>
      </c>
      <c r="O214" s="60"/>
      <c r="P214" s="170" t="n">
        <f aca="false">O214*H214</f>
        <v>0</v>
      </c>
      <c r="Q214" s="170" t="n">
        <v>0</v>
      </c>
      <c r="R214" s="170" t="n">
        <f aca="false">Q214*H214</f>
        <v>0</v>
      </c>
      <c r="S214" s="170" t="n">
        <v>0.03</v>
      </c>
      <c r="T214" s="171" t="n">
        <f aca="false">S214*H214</f>
        <v>0.15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2" t="s">
        <v>136</v>
      </c>
      <c r="AT214" s="172" t="s">
        <v>132</v>
      </c>
      <c r="AU214" s="172" t="s">
        <v>82</v>
      </c>
      <c r="AY214" s="3" t="s">
        <v>130</v>
      </c>
      <c r="BE214" s="173" t="n">
        <f aca="false">IF(N214="základní",J214,0)</f>
        <v>0</v>
      </c>
      <c r="BF214" s="173" t="n">
        <f aca="false">IF(N214="snížená",J214,0)</f>
        <v>0</v>
      </c>
      <c r="BG214" s="173" t="n">
        <f aca="false">IF(N214="zákl. přenesená",J214,0)</f>
        <v>0</v>
      </c>
      <c r="BH214" s="173" t="n">
        <f aca="false">IF(N214="sníž. přenesená",J214,0)</f>
        <v>0</v>
      </c>
      <c r="BI214" s="173" t="n">
        <f aca="false">IF(N214="nulová",J214,0)</f>
        <v>0</v>
      </c>
      <c r="BJ214" s="3" t="s">
        <v>80</v>
      </c>
      <c r="BK214" s="173" t="n">
        <f aca="false">ROUND(I214*H214,2)</f>
        <v>0</v>
      </c>
      <c r="BL214" s="3" t="s">
        <v>136</v>
      </c>
      <c r="BM214" s="172" t="s">
        <v>284</v>
      </c>
    </row>
    <row r="215" s="174" customFormat="true" ht="12.8" hidden="false" customHeight="false" outlineLevel="0" collapsed="false">
      <c r="B215" s="175"/>
      <c r="D215" s="176" t="s">
        <v>145</v>
      </c>
      <c r="E215" s="177"/>
      <c r="F215" s="178" t="s">
        <v>136</v>
      </c>
      <c r="H215" s="179" t="n">
        <v>4</v>
      </c>
      <c r="I215" s="180"/>
      <c r="L215" s="175"/>
      <c r="M215" s="181"/>
      <c r="N215" s="182"/>
      <c r="O215" s="182"/>
      <c r="P215" s="182"/>
      <c r="Q215" s="182"/>
      <c r="R215" s="182"/>
      <c r="S215" s="182"/>
      <c r="T215" s="183"/>
      <c r="AT215" s="177" t="s">
        <v>145</v>
      </c>
      <c r="AU215" s="177" t="s">
        <v>82</v>
      </c>
      <c r="AV215" s="174" t="s">
        <v>82</v>
      </c>
      <c r="AW215" s="174" t="s">
        <v>31</v>
      </c>
      <c r="AX215" s="174" t="s">
        <v>75</v>
      </c>
      <c r="AY215" s="177" t="s">
        <v>130</v>
      </c>
    </row>
    <row r="216" s="174" customFormat="true" ht="12.8" hidden="false" customHeight="false" outlineLevel="0" collapsed="false">
      <c r="B216" s="175"/>
      <c r="D216" s="176" t="s">
        <v>145</v>
      </c>
      <c r="E216" s="177"/>
      <c r="F216" s="178" t="s">
        <v>80</v>
      </c>
      <c r="H216" s="179" t="n">
        <v>1</v>
      </c>
      <c r="I216" s="180"/>
      <c r="L216" s="175"/>
      <c r="M216" s="181"/>
      <c r="N216" s="182"/>
      <c r="O216" s="182"/>
      <c r="P216" s="182"/>
      <c r="Q216" s="182"/>
      <c r="R216" s="182"/>
      <c r="S216" s="182"/>
      <c r="T216" s="183"/>
      <c r="AT216" s="177" t="s">
        <v>145</v>
      </c>
      <c r="AU216" s="177" t="s">
        <v>82</v>
      </c>
      <c r="AV216" s="174" t="s">
        <v>82</v>
      </c>
      <c r="AW216" s="174" t="s">
        <v>31</v>
      </c>
      <c r="AX216" s="174" t="s">
        <v>75</v>
      </c>
      <c r="AY216" s="177" t="s">
        <v>130</v>
      </c>
    </row>
    <row r="217" s="204" customFormat="true" ht="12.8" hidden="false" customHeight="false" outlineLevel="0" collapsed="false">
      <c r="B217" s="205"/>
      <c r="D217" s="176" t="s">
        <v>145</v>
      </c>
      <c r="E217" s="206"/>
      <c r="F217" s="207" t="s">
        <v>173</v>
      </c>
      <c r="H217" s="208" t="n">
        <v>5</v>
      </c>
      <c r="I217" s="209"/>
      <c r="L217" s="205"/>
      <c r="M217" s="210"/>
      <c r="N217" s="211"/>
      <c r="O217" s="211"/>
      <c r="P217" s="211"/>
      <c r="Q217" s="211"/>
      <c r="R217" s="211"/>
      <c r="S217" s="211"/>
      <c r="T217" s="212"/>
      <c r="AT217" s="206" t="s">
        <v>145</v>
      </c>
      <c r="AU217" s="206" t="s">
        <v>82</v>
      </c>
      <c r="AV217" s="204" t="s">
        <v>136</v>
      </c>
      <c r="AW217" s="204" t="s">
        <v>31</v>
      </c>
      <c r="AX217" s="204" t="s">
        <v>80</v>
      </c>
      <c r="AY217" s="206" t="s">
        <v>130</v>
      </c>
    </row>
    <row r="218" s="27" customFormat="true" ht="16.5" hidden="false" customHeight="true" outlineLevel="0" collapsed="false">
      <c r="A218" s="22"/>
      <c r="B218" s="160"/>
      <c r="C218" s="161" t="s">
        <v>285</v>
      </c>
      <c r="D218" s="161" t="s">
        <v>132</v>
      </c>
      <c r="E218" s="162" t="s">
        <v>286</v>
      </c>
      <c r="F218" s="163" t="s">
        <v>287</v>
      </c>
      <c r="G218" s="164" t="s">
        <v>155</v>
      </c>
      <c r="H218" s="165" t="n">
        <v>3</v>
      </c>
      <c r="I218" s="166"/>
      <c r="J218" s="167" t="n">
        <f aca="false">ROUND(I218*H218,2)</f>
        <v>0</v>
      </c>
      <c r="K218" s="163"/>
      <c r="L218" s="23"/>
      <c r="M218" s="168"/>
      <c r="N218" s="169" t="s">
        <v>40</v>
      </c>
      <c r="O218" s="60"/>
      <c r="P218" s="170" t="n">
        <f aca="false">O218*H218</f>
        <v>0</v>
      </c>
      <c r="Q218" s="170" t="n">
        <v>0</v>
      </c>
      <c r="R218" s="170" t="n">
        <f aca="false">Q218*H218</f>
        <v>0</v>
      </c>
      <c r="S218" s="170" t="n">
        <v>0.03</v>
      </c>
      <c r="T218" s="171" t="n">
        <f aca="false">S218*H218</f>
        <v>0.09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2" t="s">
        <v>136</v>
      </c>
      <c r="AT218" s="172" t="s">
        <v>132</v>
      </c>
      <c r="AU218" s="172" t="s">
        <v>82</v>
      </c>
      <c r="AY218" s="3" t="s">
        <v>130</v>
      </c>
      <c r="BE218" s="173" t="n">
        <f aca="false">IF(N218="základní",J218,0)</f>
        <v>0</v>
      </c>
      <c r="BF218" s="173" t="n">
        <f aca="false">IF(N218="snížená",J218,0)</f>
        <v>0</v>
      </c>
      <c r="BG218" s="173" t="n">
        <f aca="false">IF(N218="zákl. přenesená",J218,0)</f>
        <v>0</v>
      </c>
      <c r="BH218" s="173" t="n">
        <f aca="false">IF(N218="sníž. přenesená",J218,0)</f>
        <v>0</v>
      </c>
      <c r="BI218" s="173" t="n">
        <f aca="false">IF(N218="nulová",J218,0)</f>
        <v>0</v>
      </c>
      <c r="BJ218" s="3" t="s">
        <v>80</v>
      </c>
      <c r="BK218" s="173" t="n">
        <f aca="false">ROUND(I218*H218,2)</f>
        <v>0</v>
      </c>
      <c r="BL218" s="3" t="s">
        <v>136</v>
      </c>
      <c r="BM218" s="172" t="s">
        <v>288</v>
      </c>
    </row>
    <row r="219" s="174" customFormat="true" ht="12.8" hidden="false" customHeight="false" outlineLevel="0" collapsed="false">
      <c r="B219" s="175"/>
      <c r="D219" s="176" t="s">
        <v>145</v>
      </c>
      <c r="E219" s="177"/>
      <c r="F219" s="178" t="s">
        <v>82</v>
      </c>
      <c r="H219" s="179" t="n">
        <v>2</v>
      </c>
      <c r="I219" s="180"/>
      <c r="L219" s="175"/>
      <c r="M219" s="181"/>
      <c r="N219" s="182"/>
      <c r="O219" s="182"/>
      <c r="P219" s="182"/>
      <c r="Q219" s="182"/>
      <c r="R219" s="182"/>
      <c r="S219" s="182"/>
      <c r="T219" s="183"/>
      <c r="AT219" s="177" t="s">
        <v>145</v>
      </c>
      <c r="AU219" s="177" t="s">
        <v>82</v>
      </c>
      <c r="AV219" s="174" t="s">
        <v>82</v>
      </c>
      <c r="AW219" s="174" t="s">
        <v>31</v>
      </c>
      <c r="AX219" s="174" t="s">
        <v>75</v>
      </c>
      <c r="AY219" s="177" t="s">
        <v>130</v>
      </c>
    </row>
    <row r="220" s="174" customFormat="true" ht="12.8" hidden="false" customHeight="false" outlineLevel="0" collapsed="false">
      <c r="B220" s="175"/>
      <c r="D220" s="176" t="s">
        <v>145</v>
      </c>
      <c r="E220" s="177"/>
      <c r="F220" s="178" t="s">
        <v>80</v>
      </c>
      <c r="H220" s="179" t="n">
        <v>1</v>
      </c>
      <c r="I220" s="180"/>
      <c r="L220" s="175"/>
      <c r="M220" s="181"/>
      <c r="N220" s="182"/>
      <c r="O220" s="182"/>
      <c r="P220" s="182"/>
      <c r="Q220" s="182"/>
      <c r="R220" s="182"/>
      <c r="S220" s="182"/>
      <c r="T220" s="183"/>
      <c r="AT220" s="177" t="s">
        <v>145</v>
      </c>
      <c r="AU220" s="177" t="s">
        <v>82</v>
      </c>
      <c r="AV220" s="174" t="s">
        <v>82</v>
      </c>
      <c r="AW220" s="174" t="s">
        <v>31</v>
      </c>
      <c r="AX220" s="174" t="s">
        <v>75</v>
      </c>
      <c r="AY220" s="177" t="s">
        <v>130</v>
      </c>
    </row>
    <row r="221" s="204" customFormat="true" ht="12.8" hidden="false" customHeight="false" outlineLevel="0" collapsed="false">
      <c r="B221" s="205"/>
      <c r="D221" s="176" t="s">
        <v>145</v>
      </c>
      <c r="E221" s="206"/>
      <c r="F221" s="207" t="s">
        <v>173</v>
      </c>
      <c r="H221" s="208" t="n">
        <v>3</v>
      </c>
      <c r="I221" s="209"/>
      <c r="L221" s="205"/>
      <c r="M221" s="210"/>
      <c r="N221" s="211"/>
      <c r="O221" s="211"/>
      <c r="P221" s="211"/>
      <c r="Q221" s="211"/>
      <c r="R221" s="211"/>
      <c r="S221" s="211"/>
      <c r="T221" s="212"/>
      <c r="AT221" s="206" t="s">
        <v>145</v>
      </c>
      <c r="AU221" s="206" t="s">
        <v>82</v>
      </c>
      <c r="AV221" s="204" t="s">
        <v>136</v>
      </c>
      <c r="AW221" s="204" t="s">
        <v>31</v>
      </c>
      <c r="AX221" s="204" t="s">
        <v>80</v>
      </c>
      <c r="AY221" s="206" t="s">
        <v>130</v>
      </c>
    </row>
    <row r="222" s="27" customFormat="true" ht="16.5" hidden="false" customHeight="true" outlineLevel="0" collapsed="false">
      <c r="A222" s="22"/>
      <c r="B222" s="160"/>
      <c r="C222" s="161" t="s">
        <v>289</v>
      </c>
      <c r="D222" s="161" t="s">
        <v>132</v>
      </c>
      <c r="E222" s="162" t="s">
        <v>290</v>
      </c>
      <c r="F222" s="163" t="s">
        <v>291</v>
      </c>
      <c r="G222" s="164" t="s">
        <v>155</v>
      </c>
      <c r="H222" s="165" t="n">
        <v>2</v>
      </c>
      <c r="I222" s="166"/>
      <c r="J222" s="167" t="n">
        <f aca="false">ROUND(I222*H222,2)</f>
        <v>0</v>
      </c>
      <c r="K222" s="163"/>
      <c r="L222" s="23"/>
      <c r="M222" s="168"/>
      <c r="N222" s="169" t="s">
        <v>40</v>
      </c>
      <c r="O222" s="60"/>
      <c r="P222" s="170" t="n">
        <f aca="false">O222*H222</f>
        <v>0</v>
      </c>
      <c r="Q222" s="170" t="n">
        <v>0</v>
      </c>
      <c r="R222" s="170" t="n">
        <f aca="false">Q222*H222</f>
        <v>0</v>
      </c>
      <c r="S222" s="170" t="n">
        <v>0.03</v>
      </c>
      <c r="T222" s="171" t="n">
        <f aca="false">S222*H222</f>
        <v>0.06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2" t="s">
        <v>136</v>
      </c>
      <c r="AT222" s="172" t="s">
        <v>132</v>
      </c>
      <c r="AU222" s="172" t="s">
        <v>82</v>
      </c>
      <c r="AY222" s="3" t="s">
        <v>130</v>
      </c>
      <c r="BE222" s="173" t="n">
        <f aca="false">IF(N222="základní",J222,0)</f>
        <v>0</v>
      </c>
      <c r="BF222" s="173" t="n">
        <f aca="false">IF(N222="snížená",J222,0)</f>
        <v>0</v>
      </c>
      <c r="BG222" s="173" t="n">
        <f aca="false">IF(N222="zákl. přenesená",J222,0)</f>
        <v>0</v>
      </c>
      <c r="BH222" s="173" t="n">
        <f aca="false">IF(N222="sníž. přenesená",J222,0)</f>
        <v>0</v>
      </c>
      <c r="BI222" s="173" t="n">
        <f aca="false">IF(N222="nulová",J222,0)</f>
        <v>0</v>
      </c>
      <c r="BJ222" s="3" t="s">
        <v>80</v>
      </c>
      <c r="BK222" s="173" t="n">
        <f aca="false">ROUND(I222*H222,2)</f>
        <v>0</v>
      </c>
      <c r="BL222" s="3" t="s">
        <v>136</v>
      </c>
      <c r="BM222" s="172" t="s">
        <v>292</v>
      </c>
    </row>
    <row r="223" s="174" customFormat="true" ht="12.8" hidden="false" customHeight="false" outlineLevel="0" collapsed="false">
      <c r="B223" s="175"/>
      <c r="D223" s="176" t="s">
        <v>145</v>
      </c>
      <c r="E223" s="177"/>
      <c r="F223" s="178" t="s">
        <v>80</v>
      </c>
      <c r="H223" s="179" t="n">
        <v>1</v>
      </c>
      <c r="I223" s="180"/>
      <c r="L223" s="175"/>
      <c r="M223" s="181"/>
      <c r="N223" s="182"/>
      <c r="O223" s="182"/>
      <c r="P223" s="182"/>
      <c r="Q223" s="182"/>
      <c r="R223" s="182"/>
      <c r="S223" s="182"/>
      <c r="T223" s="183"/>
      <c r="AT223" s="177" t="s">
        <v>145</v>
      </c>
      <c r="AU223" s="177" t="s">
        <v>82</v>
      </c>
      <c r="AV223" s="174" t="s">
        <v>82</v>
      </c>
      <c r="AW223" s="174" t="s">
        <v>31</v>
      </c>
      <c r="AX223" s="174" t="s">
        <v>75</v>
      </c>
      <c r="AY223" s="177" t="s">
        <v>130</v>
      </c>
    </row>
    <row r="224" s="174" customFormat="true" ht="12.8" hidden="false" customHeight="false" outlineLevel="0" collapsed="false">
      <c r="B224" s="175"/>
      <c r="D224" s="176" t="s">
        <v>145</v>
      </c>
      <c r="E224" s="177"/>
      <c r="F224" s="178" t="s">
        <v>80</v>
      </c>
      <c r="H224" s="179" t="n">
        <v>1</v>
      </c>
      <c r="I224" s="180"/>
      <c r="L224" s="175"/>
      <c r="M224" s="181"/>
      <c r="N224" s="182"/>
      <c r="O224" s="182"/>
      <c r="P224" s="182"/>
      <c r="Q224" s="182"/>
      <c r="R224" s="182"/>
      <c r="S224" s="182"/>
      <c r="T224" s="183"/>
      <c r="AT224" s="177" t="s">
        <v>145</v>
      </c>
      <c r="AU224" s="177" t="s">
        <v>82</v>
      </c>
      <c r="AV224" s="174" t="s">
        <v>82</v>
      </c>
      <c r="AW224" s="174" t="s">
        <v>31</v>
      </c>
      <c r="AX224" s="174" t="s">
        <v>75</v>
      </c>
      <c r="AY224" s="177" t="s">
        <v>130</v>
      </c>
    </row>
    <row r="225" s="204" customFormat="true" ht="12.8" hidden="false" customHeight="false" outlineLevel="0" collapsed="false">
      <c r="B225" s="205"/>
      <c r="D225" s="176" t="s">
        <v>145</v>
      </c>
      <c r="E225" s="206"/>
      <c r="F225" s="207" t="s">
        <v>173</v>
      </c>
      <c r="H225" s="208" t="n">
        <v>2</v>
      </c>
      <c r="I225" s="209"/>
      <c r="L225" s="205"/>
      <c r="M225" s="210"/>
      <c r="N225" s="211"/>
      <c r="O225" s="211"/>
      <c r="P225" s="211"/>
      <c r="Q225" s="211"/>
      <c r="R225" s="211"/>
      <c r="S225" s="211"/>
      <c r="T225" s="212"/>
      <c r="AT225" s="206" t="s">
        <v>145</v>
      </c>
      <c r="AU225" s="206" t="s">
        <v>82</v>
      </c>
      <c r="AV225" s="204" t="s">
        <v>136</v>
      </c>
      <c r="AW225" s="204" t="s">
        <v>31</v>
      </c>
      <c r="AX225" s="204" t="s">
        <v>80</v>
      </c>
      <c r="AY225" s="206" t="s">
        <v>130</v>
      </c>
    </row>
    <row r="226" s="27" customFormat="true" ht="24.15" hidden="false" customHeight="true" outlineLevel="0" collapsed="false">
      <c r="A226" s="22"/>
      <c r="B226" s="160"/>
      <c r="C226" s="161" t="s">
        <v>293</v>
      </c>
      <c r="D226" s="161" t="s">
        <v>132</v>
      </c>
      <c r="E226" s="162" t="s">
        <v>294</v>
      </c>
      <c r="F226" s="163" t="s">
        <v>295</v>
      </c>
      <c r="G226" s="164" t="s">
        <v>155</v>
      </c>
      <c r="H226" s="165" t="n">
        <v>2</v>
      </c>
      <c r="I226" s="166"/>
      <c r="J226" s="167" t="n">
        <f aca="false">ROUND(I226*H226,2)</f>
        <v>0</v>
      </c>
      <c r="K226" s="163" t="s">
        <v>143</v>
      </c>
      <c r="L226" s="23"/>
      <c r="M226" s="168"/>
      <c r="N226" s="169" t="s">
        <v>40</v>
      </c>
      <c r="O226" s="60"/>
      <c r="P226" s="170" t="n">
        <f aca="false">O226*H226</f>
        <v>0</v>
      </c>
      <c r="Q226" s="170" t="n">
        <v>0</v>
      </c>
      <c r="R226" s="170" t="n">
        <f aca="false">Q226*H226</f>
        <v>0</v>
      </c>
      <c r="S226" s="170" t="n">
        <v>0.016</v>
      </c>
      <c r="T226" s="171" t="n">
        <f aca="false">S226*H226</f>
        <v>0.032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2" t="s">
        <v>136</v>
      </c>
      <c r="AT226" s="172" t="s">
        <v>132</v>
      </c>
      <c r="AU226" s="172" t="s">
        <v>82</v>
      </c>
      <c r="AY226" s="3" t="s">
        <v>130</v>
      </c>
      <c r="BE226" s="173" t="n">
        <f aca="false">IF(N226="základní",J226,0)</f>
        <v>0</v>
      </c>
      <c r="BF226" s="173" t="n">
        <f aca="false">IF(N226="snížená",J226,0)</f>
        <v>0</v>
      </c>
      <c r="BG226" s="173" t="n">
        <f aca="false">IF(N226="zákl. přenesená",J226,0)</f>
        <v>0</v>
      </c>
      <c r="BH226" s="173" t="n">
        <f aca="false">IF(N226="sníž. přenesená",J226,0)</f>
        <v>0</v>
      </c>
      <c r="BI226" s="173" t="n">
        <f aca="false">IF(N226="nulová",J226,0)</f>
        <v>0</v>
      </c>
      <c r="BJ226" s="3" t="s">
        <v>80</v>
      </c>
      <c r="BK226" s="173" t="n">
        <f aca="false">ROUND(I226*H226,2)</f>
        <v>0</v>
      </c>
      <c r="BL226" s="3" t="s">
        <v>136</v>
      </c>
      <c r="BM226" s="172" t="s">
        <v>296</v>
      </c>
    </row>
    <row r="227" s="27" customFormat="true" ht="24.15" hidden="false" customHeight="true" outlineLevel="0" collapsed="false">
      <c r="A227" s="22"/>
      <c r="B227" s="160"/>
      <c r="C227" s="161" t="s">
        <v>297</v>
      </c>
      <c r="D227" s="161" t="s">
        <v>132</v>
      </c>
      <c r="E227" s="162" t="s">
        <v>298</v>
      </c>
      <c r="F227" s="163" t="s">
        <v>299</v>
      </c>
      <c r="G227" s="164" t="s">
        <v>162</v>
      </c>
      <c r="H227" s="165" t="n">
        <v>0.5</v>
      </c>
      <c r="I227" s="166"/>
      <c r="J227" s="167" t="n">
        <f aca="false">ROUND(I227*H227,2)</f>
        <v>0</v>
      </c>
      <c r="K227" s="163" t="s">
        <v>143</v>
      </c>
      <c r="L227" s="23"/>
      <c r="M227" s="168"/>
      <c r="N227" s="169" t="s">
        <v>40</v>
      </c>
      <c r="O227" s="60"/>
      <c r="P227" s="170" t="n">
        <f aca="false">O227*H227</f>
        <v>0</v>
      </c>
      <c r="Q227" s="170" t="n">
        <v>0</v>
      </c>
      <c r="R227" s="170" t="n">
        <f aca="false">Q227*H227</f>
        <v>0</v>
      </c>
      <c r="S227" s="170" t="n">
        <v>0.27</v>
      </c>
      <c r="T227" s="171" t="n">
        <f aca="false">S227*H227</f>
        <v>0.135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2" t="s">
        <v>136</v>
      </c>
      <c r="AT227" s="172" t="s">
        <v>132</v>
      </c>
      <c r="AU227" s="172" t="s">
        <v>82</v>
      </c>
      <c r="AY227" s="3" t="s">
        <v>130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3" t="s">
        <v>80</v>
      </c>
      <c r="BK227" s="173" t="n">
        <f aca="false">ROUND(I227*H227,2)</f>
        <v>0</v>
      </c>
      <c r="BL227" s="3" t="s">
        <v>136</v>
      </c>
      <c r="BM227" s="172" t="s">
        <v>300</v>
      </c>
    </row>
    <row r="228" s="174" customFormat="true" ht="12.8" hidden="false" customHeight="false" outlineLevel="0" collapsed="false">
      <c r="B228" s="175"/>
      <c r="D228" s="176" t="s">
        <v>145</v>
      </c>
      <c r="E228" s="177"/>
      <c r="F228" s="178" t="s">
        <v>301</v>
      </c>
      <c r="H228" s="179" t="n">
        <v>0.5</v>
      </c>
      <c r="I228" s="180"/>
      <c r="L228" s="175"/>
      <c r="M228" s="181"/>
      <c r="N228" s="182"/>
      <c r="O228" s="182"/>
      <c r="P228" s="182"/>
      <c r="Q228" s="182"/>
      <c r="R228" s="182"/>
      <c r="S228" s="182"/>
      <c r="T228" s="183"/>
      <c r="AT228" s="177" t="s">
        <v>145</v>
      </c>
      <c r="AU228" s="177" t="s">
        <v>82</v>
      </c>
      <c r="AV228" s="174" t="s">
        <v>82</v>
      </c>
      <c r="AW228" s="174" t="s">
        <v>31</v>
      </c>
      <c r="AX228" s="174" t="s">
        <v>80</v>
      </c>
      <c r="AY228" s="177" t="s">
        <v>130</v>
      </c>
    </row>
    <row r="229" s="27" customFormat="true" ht="24.15" hidden="false" customHeight="true" outlineLevel="0" collapsed="false">
      <c r="A229" s="22"/>
      <c r="B229" s="160"/>
      <c r="C229" s="161" t="s">
        <v>302</v>
      </c>
      <c r="D229" s="161" t="s">
        <v>132</v>
      </c>
      <c r="E229" s="162" t="s">
        <v>303</v>
      </c>
      <c r="F229" s="163" t="s">
        <v>304</v>
      </c>
      <c r="G229" s="164" t="s">
        <v>155</v>
      </c>
      <c r="H229" s="165" t="n">
        <v>33</v>
      </c>
      <c r="I229" s="166"/>
      <c r="J229" s="167" t="n">
        <f aca="false">ROUND(I229*H229,2)</f>
        <v>0</v>
      </c>
      <c r="K229" s="163" t="s">
        <v>143</v>
      </c>
      <c r="L229" s="23"/>
      <c r="M229" s="168"/>
      <c r="N229" s="169" t="s">
        <v>40</v>
      </c>
      <c r="O229" s="60"/>
      <c r="P229" s="170" t="n">
        <f aca="false">O229*H229</f>
        <v>0</v>
      </c>
      <c r="Q229" s="170" t="n">
        <v>0</v>
      </c>
      <c r="R229" s="170" t="n">
        <f aca="false">Q229*H229</f>
        <v>0</v>
      </c>
      <c r="S229" s="170" t="n">
        <v>0.001</v>
      </c>
      <c r="T229" s="171" t="n">
        <f aca="false">S229*H229</f>
        <v>0.033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2" t="s">
        <v>136</v>
      </c>
      <c r="AT229" s="172" t="s">
        <v>132</v>
      </c>
      <c r="AU229" s="172" t="s">
        <v>82</v>
      </c>
      <c r="AY229" s="3" t="s">
        <v>130</v>
      </c>
      <c r="BE229" s="173" t="n">
        <f aca="false">IF(N229="základní",J229,0)</f>
        <v>0</v>
      </c>
      <c r="BF229" s="173" t="n">
        <f aca="false">IF(N229="snížená",J229,0)</f>
        <v>0</v>
      </c>
      <c r="BG229" s="173" t="n">
        <f aca="false">IF(N229="zákl. přenesená",J229,0)</f>
        <v>0</v>
      </c>
      <c r="BH229" s="173" t="n">
        <f aca="false">IF(N229="sníž. přenesená",J229,0)</f>
        <v>0</v>
      </c>
      <c r="BI229" s="173" t="n">
        <f aca="false">IF(N229="nulová",J229,0)</f>
        <v>0</v>
      </c>
      <c r="BJ229" s="3" t="s">
        <v>80</v>
      </c>
      <c r="BK229" s="173" t="n">
        <f aca="false">ROUND(I229*H229,2)</f>
        <v>0</v>
      </c>
      <c r="BL229" s="3" t="s">
        <v>136</v>
      </c>
      <c r="BM229" s="172" t="s">
        <v>305</v>
      </c>
    </row>
    <row r="230" s="27" customFormat="true" ht="24.15" hidden="false" customHeight="true" outlineLevel="0" collapsed="false">
      <c r="A230" s="22"/>
      <c r="B230" s="160"/>
      <c r="C230" s="161" t="s">
        <v>306</v>
      </c>
      <c r="D230" s="161" t="s">
        <v>132</v>
      </c>
      <c r="E230" s="162" t="s">
        <v>307</v>
      </c>
      <c r="F230" s="163" t="s">
        <v>308</v>
      </c>
      <c r="G230" s="164" t="s">
        <v>309</v>
      </c>
      <c r="H230" s="165" t="n">
        <v>80</v>
      </c>
      <c r="I230" s="166"/>
      <c r="J230" s="167" t="n">
        <f aca="false">ROUND(I230*H230,2)</f>
        <v>0</v>
      </c>
      <c r="K230" s="163" t="s">
        <v>143</v>
      </c>
      <c r="L230" s="23"/>
      <c r="M230" s="168"/>
      <c r="N230" s="169" t="s">
        <v>40</v>
      </c>
      <c r="O230" s="60"/>
      <c r="P230" s="170" t="n">
        <f aca="false">O230*H230</f>
        <v>0</v>
      </c>
      <c r="Q230" s="170" t="n">
        <v>0</v>
      </c>
      <c r="R230" s="170" t="n">
        <f aca="false">Q230*H230</f>
        <v>0</v>
      </c>
      <c r="S230" s="170" t="n">
        <v>0.002</v>
      </c>
      <c r="T230" s="171" t="n">
        <f aca="false">S230*H230</f>
        <v>0.16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2" t="s">
        <v>136</v>
      </c>
      <c r="AT230" s="172" t="s">
        <v>132</v>
      </c>
      <c r="AU230" s="172" t="s">
        <v>82</v>
      </c>
      <c r="AY230" s="3" t="s">
        <v>130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3" t="s">
        <v>80</v>
      </c>
      <c r="BK230" s="173" t="n">
        <f aca="false">ROUND(I230*H230,2)</f>
        <v>0</v>
      </c>
      <c r="BL230" s="3" t="s">
        <v>136</v>
      </c>
      <c r="BM230" s="172" t="s">
        <v>310</v>
      </c>
    </row>
    <row r="231" s="27" customFormat="true" ht="24.15" hidden="false" customHeight="true" outlineLevel="0" collapsed="false">
      <c r="A231" s="22"/>
      <c r="B231" s="160"/>
      <c r="C231" s="161" t="s">
        <v>311</v>
      </c>
      <c r="D231" s="161" t="s">
        <v>132</v>
      </c>
      <c r="E231" s="162" t="s">
        <v>312</v>
      </c>
      <c r="F231" s="163" t="s">
        <v>313</v>
      </c>
      <c r="G231" s="164" t="s">
        <v>309</v>
      </c>
      <c r="H231" s="165" t="n">
        <v>30</v>
      </c>
      <c r="I231" s="166"/>
      <c r="J231" s="167" t="n">
        <f aca="false">ROUND(I231*H231,2)</f>
        <v>0</v>
      </c>
      <c r="K231" s="163" t="s">
        <v>143</v>
      </c>
      <c r="L231" s="23"/>
      <c r="M231" s="168"/>
      <c r="N231" s="169" t="s">
        <v>40</v>
      </c>
      <c r="O231" s="60"/>
      <c r="P231" s="170" t="n">
        <f aca="false">O231*H231</f>
        <v>0</v>
      </c>
      <c r="Q231" s="170" t="n">
        <v>0</v>
      </c>
      <c r="R231" s="170" t="n">
        <f aca="false">Q231*H231</f>
        <v>0</v>
      </c>
      <c r="S231" s="170" t="n">
        <v>0.006</v>
      </c>
      <c r="T231" s="171" t="n">
        <f aca="false">S231*H231</f>
        <v>0.18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2" t="s">
        <v>136</v>
      </c>
      <c r="AT231" s="172" t="s">
        <v>132</v>
      </c>
      <c r="AU231" s="172" t="s">
        <v>82</v>
      </c>
      <c r="AY231" s="3" t="s">
        <v>130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80</v>
      </c>
      <c r="BK231" s="173" t="n">
        <f aca="false">ROUND(I231*H231,2)</f>
        <v>0</v>
      </c>
      <c r="BL231" s="3" t="s">
        <v>136</v>
      </c>
      <c r="BM231" s="172" t="s">
        <v>314</v>
      </c>
    </row>
    <row r="232" s="27" customFormat="true" ht="24.15" hidden="false" customHeight="true" outlineLevel="0" collapsed="false">
      <c r="A232" s="22"/>
      <c r="B232" s="160"/>
      <c r="C232" s="161" t="s">
        <v>315</v>
      </c>
      <c r="D232" s="161" t="s">
        <v>132</v>
      </c>
      <c r="E232" s="162" t="s">
        <v>316</v>
      </c>
      <c r="F232" s="163" t="s">
        <v>317</v>
      </c>
      <c r="G232" s="164" t="s">
        <v>309</v>
      </c>
      <c r="H232" s="165" t="n">
        <v>6</v>
      </c>
      <c r="I232" s="166"/>
      <c r="J232" s="167" t="n">
        <f aca="false">ROUND(I232*H232,2)</f>
        <v>0</v>
      </c>
      <c r="K232" s="163" t="s">
        <v>143</v>
      </c>
      <c r="L232" s="23"/>
      <c r="M232" s="168"/>
      <c r="N232" s="169" t="s">
        <v>40</v>
      </c>
      <c r="O232" s="60"/>
      <c r="P232" s="170" t="n">
        <f aca="false">O232*H232</f>
        <v>0</v>
      </c>
      <c r="Q232" s="170" t="n">
        <v>0</v>
      </c>
      <c r="R232" s="170" t="n">
        <f aca="false">Q232*H232</f>
        <v>0</v>
      </c>
      <c r="S232" s="170" t="n">
        <v>0.04</v>
      </c>
      <c r="T232" s="171" t="n">
        <f aca="false">S232*H232</f>
        <v>0.24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2" t="s">
        <v>136</v>
      </c>
      <c r="AT232" s="172" t="s">
        <v>132</v>
      </c>
      <c r="AU232" s="172" t="s">
        <v>82</v>
      </c>
      <c r="AY232" s="3" t="s">
        <v>130</v>
      </c>
      <c r="BE232" s="173" t="n">
        <f aca="false">IF(N232="základní",J232,0)</f>
        <v>0</v>
      </c>
      <c r="BF232" s="173" t="n">
        <f aca="false">IF(N232="snížená",J232,0)</f>
        <v>0</v>
      </c>
      <c r="BG232" s="173" t="n">
        <f aca="false">IF(N232="zákl. přenesená",J232,0)</f>
        <v>0</v>
      </c>
      <c r="BH232" s="173" t="n">
        <f aca="false">IF(N232="sníž. přenesená",J232,0)</f>
        <v>0</v>
      </c>
      <c r="BI232" s="173" t="n">
        <f aca="false">IF(N232="nulová",J232,0)</f>
        <v>0</v>
      </c>
      <c r="BJ232" s="3" t="s">
        <v>80</v>
      </c>
      <c r="BK232" s="173" t="n">
        <f aca="false">ROUND(I232*H232,2)</f>
        <v>0</v>
      </c>
      <c r="BL232" s="3" t="s">
        <v>136</v>
      </c>
      <c r="BM232" s="172" t="s">
        <v>318</v>
      </c>
    </row>
    <row r="233" s="27" customFormat="true" ht="24.15" hidden="false" customHeight="true" outlineLevel="0" collapsed="false">
      <c r="A233" s="22"/>
      <c r="B233" s="160"/>
      <c r="C233" s="161" t="s">
        <v>319</v>
      </c>
      <c r="D233" s="161" t="s">
        <v>132</v>
      </c>
      <c r="E233" s="162" t="s">
        <v>320</v>
      </c>
      <c r="F233" s="163" t="s">
        <v>321</v>
      </c>
      <c r="G233" s="164" t="s">
        <v>309</v>
      </c>
      <c r="H233" s="165" t="n">
        <v>2</v>
      </c>
      <c r="I233" s="166"/>
      <c r="J233" s="167" t="n">
        <f aca="false">ROUND(I233*H233,2)</f>
        <v>0</v>
      </c>
      <c r="K233" s="163" t="s">
        <v>143</v>
      </c>
      <c r="L233" s="23"/>
      <c r="M233" s="168"/>
      <c r="N233" s="169" t="s">
        <v>40</v>
      </c>
      <c r="O233" s="60"/>
      <c r="P233" s="170" t="n">
        <f aca="false">O233*H233</f>
        <v>0</v>
      </c>
      <c r="Q233" s="170" t="n">
        <v>9E-005</v>
      </c>
      <c r="R233" s="170" t="n">
        <f aca="false">Q233*H233</f>
        <v>0.00018</v>
      </c>
      <c r="S233" s="170" t="n">
        <v>0.003</v>
      </c>
      <c r="T233" s="171" t="n">
        <f aca="false">S233*H233</f>
        <v>0.006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2" t="s">
        <v>136</v>
      </c>
      <c r="AT233" s="172" t="s">
        <v>132</v>
      </c>
      <c r="AU233" s="172" t="s">
        <v>82</v>
      </c>
      <c r="AY233" s="3" t="s">
        <v>130</v>
      </c>
      <c r="BE233" s="173" t="n">
        <f aca="false">IF(N233="základní",J233,0)</f>
        <v>0</v>
      </c>
      <c r="BF233" s="173" t="n">
        <f aca="false">IF(N233="snížená",J233,0)</f>
        <v>0</v>
      </c>
      <c r="BG233" s="173" t="n">
        <f aca="false">IF(N233="zákl. přenesená",J233,0)</f>
        <v>0</v>
      </c>
      <c r="BH233" s="173" t="n">
        <f aca="false">IF(N233="sníž. přenesená",J233,0)</f>
        <v>0</v>
      </c>
      <c r="BI233" s="173" t="n">
        <f aca="false">IF(N233="nulová",J233,0)</f>
        <v>0</v>
      </c>
      <c r="BJ233" s="3" t="s">
        <v>80</v>
      </c>
      <c r="BK233" s="173" t="n">
        <f aca="false">ROUND(I233*H233,2)</f>
        <v>0</v>
      </c>
      <c r="BL233" s="3" t="s">
        <v>136</v>
      </c>
      <c r="BM233" s="172" t="s">
        <v>322</v>
      </c>
    </row>
    <row r="234" s="27" customFormat="true" ht="37.8" hidden="false" customHeight="true" outlineLevel="0" collapsed="false">
      <c r="A234" s="22"/>
      <c r="B234" s="160"/>
      <c r="C234" s="161" t="s">
        <v>323</v>
      </c>
      <c r="D234" s="161" t="s">
        <v>132</v>
      </c>
      <c r="E234" s="162" t="s">
        <v>324</v>
      </c>
      <c r="F234" s="163" t="s">
        <v>325</v>
      </c>
      <c r="G234" s="164" t="s">
        <v>162</v>
      </c>
      <c r="H234" s="165" t="n">
        <v>5.8</v>
      </c>
      <c r="I234" s="166"/>
      <c r="J234" s="167" t="n">
        <f aca="false">ROUND(I234*H234,2)</f>
        <v>0</v>
      </c>
      <c r="K234" s="163" t="s">
        <v>143</v>
      </c>
      <c r="L234" s="23"/>
      <c r="M234" s="168"/>
      <c r="N234" s="169" t="s">
        <v>40</v>
      </c>
      <c r="O234" s="60"/>
      <c r="P234" s="170" t="n">
        <f aca="false">O234*H234</f>
        <v>0</v>
      </c>
      <c r="Q234" s="170" t="n">
        <v>0</v>
      </c>
      <c r="R234" s="170" t="n">
        <f aca="false">Q234*H234</f>
        <v>0</v>
      </c>
      <c r="S234" s="170" t="n">
        <v>0.004</v>
      </c>
      <c r="T234" s="171" t="n">
        <f aca="false">S234*H234</f>
        <v>0.0232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2" t="s">
        <v>136</v>
      </c>
      <c r="AT234" s="172" t="s">
        <v>132</v>
      </c>
      <c r="AU234" s="172" t="s">
        <v>82</v>
      </c>
      <c r="AY234" s="3" t="s">
        <v>130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3" t="s">
        <v>80</v>
      </c>
      <c r="BK234" s="173" t="n">
        <f aca="false">ROUND(I234*H234,2)</f>
        <v>0</v>
      </c>
      <c r="BL234" s="3" t="s">
        <v>136</v>
      </c>
      <c r="BM234" s="172" t="s">
        <v>326</v>
      </c>
    </row>
    <row r="235" s="27" customFormat="true" ht="37.8" hidden="false" customHeight="true" outlineLevel="0" collapsed="false">
      <c r="A235" s="22"/>
      <c r="B235" s="160"/>
      <c r="C235" s="161" t="s">
        <v>327</v>
      </c>
      <c r="D235" s="161" t="s">
        <v>132</v>
      </c>
      <c r="E235" s="162" t="s">
        <v>328</v>
      </c>
      <c r="F235" s="163" t="s">
        <v>329</v>
      </c>
      <c r="G235" s="164" t="s">
        <v>162</v>
      </c>
      <c r="H235" s="165" t="n">
        <v>92.362</v>
      </c>
      <c r="I235" s="166"/>
      <c r="J235" s="167" t="n">
        <f aca="false">ROUND(I235*H235,2)</f>
        <v>0</v>
      </c>
      <c r="K235" s="163" t="s">
        <v>143</v>
      </c>
      <c r="L235" s="23"/>
      <c r="M235" s="168"/>
      <c r="N235" s="169" t="s">
        <v>40</v>
      </c>
      <c r="O235" s="60"/>
      <c r="P235" s="170" t="n">
        <f aca="false">O235*H235</f>
        <v>0</v>
      </c>
      <c r="Q235" s="170" t="n">
        <v>0</v>
      </c>
      <c r="R235" s="170" t="n">
        <f aca="false">Q235*H235</f>
        <v>0</v>
      </c>
      <c r="S235" s="170" t="n">
        <v>0.01</v>
      </c>
      <c r="T235" s="171" t="n">
        <f aca="false">S235*H235</f>
        <v>0.92362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2" t="s">
        <v>136</v>
      </c>
      <c r="AT235" s="172" t="s">
        <v>132</v>
      </c>
      <c r="AU235" s="172" t="s">
        <v>82</v>
      </c>
      <c r="AY235" s="3" t="s">
        <v>130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3" t="s">
        <v>80</v>
      </c>
      <c r="BK235" s="173" t="n">
        <f aca="false">ROUND(I235*H235,2)</f>
        <v>0</v>
      </c>
      <c r="BL235" s="3" t="s">
        <v>136</v>
      </c>
      <c r="BM235" s="172" t="s">
        <v>330</v>
      </c>
    </row>
    <row r="236" s="174" customFormat="true" ht="19.4" hidden="false" customHeight="false" outlineLevel="0" collapsed="false">
      <c r="B236" s="175"/>
      <c r="D236" s="176" t="s">
        <v>145</v>
      </c>
      <c r="E236" s="177"/>
      <c r="F236" s="178" t="s">
        <v>331</v>
      </c>
      <c r="H236" s="179" t="n">
        <v>29.51</v>
      </c>
      <c r="I236" s="180"/>
      <c r="L236" s="175"/>
      <c r="M236" s="181"/>
      <c r="N236" s="182"/>
      <c r="O236" s="182"/>
      <c r="P236" s="182"/>
      <c r="Q236" s="182"/>
      <c r="R236" s="182"/>
      <c r="S236" s="182"/>
      <c r="T236" s="183"/>
      <c r="AT236" s="177" t="s">
        <v>145</v>
      </c>
      <c r="AU236" s="177" t="s">
        <v>82</v>
      </c>
      <c r="AV236" s="174" t="s">
        <v>82</v>
      </c>
      <c r="AW236" s="174" t="s">
        <v>31</v>
      </c>
      <c r="AX236" s="174" t="s">
        <v>75</v>
      </c>
      <c r="AY236" s="177" t="s">
        <v>130</v>
      </c>
    </row>
    <row r="237" s="174" customFormat="true" ht="12.8" hidden="false" customHeight="false" outlineLevel="0" collapsed="false">
      <c r="B237" s="175"/>
      <c r="D237" s="176" t="s">
        <v>145</v>
      </c>
      <c r="E237" s="177"/>
      <c r="F237" s="178" t="s">
        <v>332</v>
      </c>
      <c r="H237" s="179" t="n">
        <v>4.96</v>
      </c>
      <c r="I237" s="180"/>
      <c r="L237" s="175"/>
      <c r="M237" s="181"/>
      <c r="N237" s="182"/>
      <c r="O237" s="182"/>
      <c r="P237" s="182"/>
      <c r="Q237" s="182"/>
      <c r="R237" s="182"/>
      <c r="S237" s="182"/>
      <c r="T237" s="183"/>
      <c r="AT237" s="177" t="s">
        <v>145</v>
      </c>
      <c r="AU237" s="177" t="s">
        <v>82</v>
      </c>
      <c r="AV237" s="174" t="s">
        <v>82</v>
      </c>
      <c r="AW237" s="174" t="s">
        <v>31</v>
      </c>
      <c r="AX237" s="174" t="s">
        <v>75</v>
      </c>
      <c r="AY237" s="177" t="s">
        <v>130</v>
      </c>
    </row>
    <row r="238" s="195" customFormat="true" ht="12.8" hidden="false" customHeight="false" outlineLevel="0" collapsed="false">
      <c r="B238" s="196"/>
      <c r="D238" s="176" t="s">
        <v>145</v>
      </c>
      <c r="E238" s="197"/>
      <c r="F238" s="198" t="s">
        <v>169</v>
      </c>
      <c r="H238" s="199" t="n">
        <v>34.47</v>
      </c>
      <c r="I238" s="200"/>
      <c r="L238" s="196"/>
      <c r="M238" s="201"/>
      <c r="N238" s="202"/>
      <c r="O238" s="202"/>
      <c r="P238" s="202"/>
      <c r="Q238" s="202"/>
      <c r="R238" s="202"/>
      <c r="S238" s="202"/>
      <c r="T238" s="203"/>
      <c r="AT238" s="197" t="s">
        <v>145</v>
      </c>
      <c r="AU238" s="197" t="s">
        <v>82</v>
      </c>
      <c r="AV238" s="195" t="s">
        <v>138</v>
      </c>
      <c r="AW238" s="195" t="s">
        <v>31</v>
      </c>
      <c r="AX238" s="195" t="s">
        <v>75</v>
      </c>
      <c r="AY238" s="197" t="s">
        <v>130</v>
      </c>
    </row>
    <row r="239" s="174" customFormat="true" ht="12.8" hidden="false" customHeight="false" outlineLevel="0" collapsed="false">
      <c r="B239" s="175"/>
      <c r="D239" s="176" t="s">
        <v>145</v>
      </c>
      <c r="E239" s="177"/>
      <c r="F239" s="178" t="s">
        <v>333</v>
      </c>
      <c r="H239" s="179" t="n">
        <v>14.82</v>
      </c>
      <c r="I239" s="180"/>
      <c r="L239" s="175"/>
      <c r="M239" s="181"/>
      <c r="N239" s="182"/>
      <c r="O239" s="182"/>
      <c r="P239" s="182"/>
      <c r="Q239" s="182"/>
      <c r="R239" s="182"/>
      <c r="S239" s="182"/>
      <c r="T239" s="183"/>
      <c r="AT239" s="177" t="s">
        <v>145</v>
      </c>
      <c r="AU239" s="177" t="s">
        <v>82</v>
      </c>
      <c r="AV239" s="174" t="s">
        <v>82</v>
      </c>
      <c r="AW239" s="174" t="s">
        <v>31</v>
      </c>
      <c r="AX239" s="174" t="s">
        <v>75</v>
      </c>
      <c r="AY239" s="177" t="s">
        <v>130</v>
      </c>
    </row>
    <row r="240" s="174" customFormat="true" ht="12.8" hidden="false" customHeight="false" outlineLevel="0" collapsed="false">
      <c r="B240" s="175"/>
      <c r="D240" s="176" t="s">
        <v>145</v>
      </c>
      <c r="E240" s="177"/>
      <c r="F240" s="178" t="s">
        <v>334</v>
      </c>
      <c r="H240" s="179" t="n">
        <v>26.672</v>
      </c>
      <c r="I240" s="180"/>
      <c r="L240" s="175"/>
      <c r="M240" s="181"/>
      <c r="N240" s="182"/>
      <c r="O240" s="182"/>
      <c r="P240" s="182"/>
      <c r="Q240" s="182"/>
      <c r="R240" s="182"/>
      <c r="S240" s="182"/>
      <c r="T240" s="183"/>
      <c r="AT240" s="177" t="s">
        <v>145</v>
      </c>
      <c r="AU240" s="177" t="s">
        <v>82</v>
      </c>
      <c r="AV240" s="174" t="s">
        <v>82</v>
      </c>
      <c r="AW240" s="174" t="s">
        <v>31</v>
      </c>
      <c r="AX240" s="174" t="s">
        <v>75</v>
      </c>
      <c r="AY240" s="177" t="s">
        <v>130</v>
      </c>
    </row>
    <row r="241" s="174" customFormat="true" ht="12.8" hidden="false" customHeight="false" outlineLevel="0" collapsed="false">
      <c r="B241" s="175"/>
      <c r="D241" s="176" t="s">
        <v>145</v>
      </c>
      <c r="E241" s="177"/>
      <c r="F241" s="178" t="s">
        <v>335</v>
      </c>
      <c r="H241" s="179" t="n">
        <v>16.4</v>
      </c>
      <c r="I241" s="180"/>
      <c r="L241" s="175"/>
      <c r="M241" s="181"/>
      <c r="N241" s="182"/>
      <c r="O241" s="182"/>
      <c r="P241" s="182"/>
      <c r="Q241" s="182"/>
      <c r="R241" s="182"/>
      <c r="S241" s="182"/>
      <c r="T241" s="183"/>
      <c r="AT241" s="177" t="s">
        <v>145</v>
      </c>
      <c r="AU241" s="177" t="s">
        <v>82</v>
      </c>
      <c r="AV241" s="174" t="s">
        <v>82</v>
      </c>
      <c r="AW241" s="174" t="s">
        <v>31</v>
      </c>
      <c r="AX241" s="174" t="s">
        <v>75</v>
      </c>
      <c r="AY241" s="177" t="s">
        <v>130</v>
      </c>
    </row>
    <row r="242" s="204" customFormat="true" ht="12.8" hidden="false" customHeight="false" outlineLevel="0" collapsed="false">
      <c r="B242" s="205"/>
      <c r="D242" s="176" t="s">
        <v>145</v>
      </c>
      <c r="E242" s="206"/>
      <c r="F242" s="207" t="s">
        <v>173</v>
      </c>
      <c r="H242" s="208" t="n">
        <v>92.362</v>
      </c>
      <c r="I242" s="209"/>
      <c r="L242" s="205"/>
      <c r="M242" s="210"/>
      <c r="N242" s="211"/>
      <c r="O242" s="211"/>
      <c r="P242" s="211"/>
      <c r="Q242" s="211"/>
      <c r="R242" s="211"/>
      <c r="S242" s="211"/>
      <c r="T242" s="212"/>
      <c r="AT242" s="206" t="s">
        <v>145</v>
      </c>
      <c r="AU242" s="206" t="s">
        <v>82</v>
      </c>
      <c r="AV242" s="204" t="s">
        <v>136</v>
      </c>
      <c r="AW242" s="204" t="s">
        <v>31</v>
      </c>
      <c r="AX242" s="204" t="s">
        <v>80</v>
      </c>
      <c r="AY242" s="206" t="s">
        <v>130</v>
      </c>
    </row>
    <row r="243" s="27" customFormat="true" ht="37.8" hidden="false" customHeight="true" outlineLevel="0" collapsed="false">
      <c r="A243" s="22"/>
      <c r="B243" s="160"/>
      <c r="C243" s="161" t="s">
        <v>336</v>
      </c>
      <c r="D243" s="161" t="s">
        <v>132</v>
      </c>
      <c r="E243" s="162" t="s">
        <v>337</v>
      </c>
      <c r="F243" s="194" t="s">
        <v>338</v>
      </c>
      <c r="G243" s="164" t="s">
        <v>162</v>
      </c>
      <c r="H243" s="165" t="n">
        <v>76.63</v>
      </c>
      <c r="I243" s="166"/>
      <c r="J243" s="167" t="n">
        <f aca="false">ROUND(I243*H243,2)</f>
        <v>0</v>
      </c>
      <c r="K243" s="163" t="s">
        <v>143</v>
      </c>
      <c r="L243" s="23"/>
      <c r="M243" s="168"/>
      <c r="N243" s="169" t="s">
        <v>40</v>
      </c>
      <c r="O243" s="60"/>
      <c r="P243" s="170" t="n">
        <f aca="false">O243*H243</f>
        <v>0</v>
      </c>
      <c r="Q243" s="170" t="n">
        <v>0</v>
      </c>
      <c r="R243" s="170" t="n">
        <f aca="false">Q243*H243</f>
        <v>0</v>
      </c>
      <c r="S243" s="170" t="n">
        <v>0.046</v>
      </c>
      <c r="T243" s="171" t="n">
        <f aca="false">S243*H243</f>
        <v>3.52498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2" t="s">
        <v>136</v>
      </c>
      <c r="AT243" s="172" t="s">
        <v>132</v>
      </c>
      <c r="AU243" s="172" t="s">
        <v>82</v>
      </c>
      <c r="AY243" s="3" t="s">
        <v>130</v>
      </c>
      <c r="BE243" s="173" t="n">
        <f aca="false">IF(N243="základní",J243,0)</f>
        <v>0</v>
      </c>
      <c r="BF243" s="173" t="n">
        <f aca="false">IF(N243="snížená",J243,0)</f>
        <v>0</v>
      </c>
      <c r="BG243" s="173" t="n">
        <f aca="false">IF(N243="zákl. přenesená",J243,0)</f>
        <v>0</v>
      </c>
      <c r="BH243" s="173" t="n">
        <f aca="false">IF(N243="sníž. přenesená",J243,0)</f>
        <v>0</v>
      </c>
      <c r="BI243" s="173" t="n">
        <f aca="false">IF(N243="nulová",J243,0)</f>
        <v>0</v>
      </c>
      <c r="BJ243" s="3" t="s">
        <v>80</v>
      </c>
      <c r="BK243" s="173" t="n">
        <f aca="false">ROUND(I243*H243,2)</f>
        <v>0</v>
      </c>
      <c r="BL243" s="3" t="s">
        <v>136</v>
      </c>
      <c r="BM243" s="172" t="s">
        <v>339</v>
      </c>
    </row>
    <row r="244" s="174" customFormat="true" ht="19.4" hidden="false" customHeight="false" outlineLevel="0" collapsed="false">
      <c r="B244" s="175"/>
      <c r="D244" s="176" t="s">
        <v>145</v>
      </c>
      <c r="E244" s="177"/>
      <c r="F244" s="178" t="s">
        <v>167</v>
      </c>
      <c r="H244" s="179" t="n">
        <v>39.32</v>
      </c>
      <c r="I244" s="180"/>
      <c r="L244" s="175"/>
      <c r="M244" s="181"/>
      <c r="N244" s="182"/>
      <c r="O244" s="182"/>
      <c r="P244" s="182"/>
      <c r="Q244" s="182"/>
      <c r="R244" s="182"/>
      <c r="S244" s="182"/>
      <c r="T244" s="183"/>
      <c r="AT244" s="177" t="s">
        <v>145</v>
      </c>
      <c r="AU244" s="177" t="s">
        <v>82</v>
      </c>
      <c r="AV244" s="174" t="s">
        <v>82</v>
      </c>
      <c r="AW244" s="174" t="s">
        <v>31</v>
      </c>
      <c r="AX244" s="174" t="s">
        <v>75</v>
      </c>
      <c r="AY244" s="177" t="s">
        <v>130</v>
      </c>
    </row>
    <row r="245" s="174" customFormat="true" ht="12.8" hidden="false" customHeight="false" outlineLevel="0" collapsed="false">
      <c r="B245" s="175"/>
      <c r="D245" s="176" t="s">
        <v>145</v>
      </c>
      <c r="E245" s="177"/>
      <c r="F245" s="178" t="s">
        <v>168</v>
      </c>
      <c r="H245" s="179" t="n">
        <v>7.02</v>
      </c>
      <c r="I245" s="180"/>
      <c r="L245" s="175"/>
      <c r="M245" s="181"/>
      <c r="N245" s="182"/>
      <c r="O245" s="182"/>
      <c r="P245" s="182"/>
      <c r="Q245" s="182"/>
      <c r="R245" s="182"/>
      <c r="S245" s="182"/>
      <c r="T245" s="183"/>
      <c r="AT245" s="177" t="s">
        <v>145</v>
      </c>
      <c r="AU245" s="177" t="s">
        <v>82</v>
      </c>
      <c r="AV245" s="174" t="s">
        <v>82</v>
      </c>
      <c r="AW245" s="174" t="s">
        <v>31</v>
      </c>
      <c r="AX245" s="174" t="s">
        <v>75</v>
      </c>
      <c r="AY245" s="177" t="s">
        <v>130</v>
      </c>
    </row>
    <row r="246" s="195" customFormat="true" ht="12.8" hidden="false" customHeight="false" outlineLevel="0" collapsed="false">
      <c r="B246" s="196"/>
      <c r="D246" s="176" t="s">
        <v>145</v>
      </c>
      <c r="E246" s="197"/>
      <c r="F246" s="198" t="s">
        <v>169</v>
      </c>
      <c r="H246" s="199" t="n">
        <v>46.34</v>
      </c>
      <c r="I246" s="200"/>
      <c r="L246" s="196"/>
      <c r="M246" s="201"/>
      <c r="N246" s="202"/>
      <c r="O246" s="202"/>
      <c r="P246" s="202"/>
      <c r="Q246" s="202"/>
      <c r="R246" s="202"/>
      <c r="S246" s="202"/>
      <c r="T246" s="203"/>
      <c r="AT246" s="197" t="s">
        <v>145</v>
      </c>
      <c r="AU246" s="197" t="s">
        <v>82</v>
      </c>
      <c r="AV246" s="195" t="s">
        <v>138</v>
      </c>
      <c r="AW246" s="195" t="s">
        <v>31</v>
      </c>
      <c r="AX246" s="195" t="s">
        <v>75</v>
      </c>
      <c r="AY246" s="197" t="s">
        <v>130</v>
      </c>
    </row>
    <row r="247" s="174" customFormat="true" ht="12.8" hidden="false" customHeight="false" outlineLevel="0" collapsed="false">
      <c r="B247" s="175"/>
      <c r="D247" s="176" t="s">
        <v>145</v>
      </c>
      <c r="E247" s="177"/>
      <c r="F247" s="178" t="s">
        <v>170</v>
      </c>
      <c r="H247" s="179" t="n">
        <v>22.7</v>
      </c>
      <c r="I247" s="180"/>
      <c r="L247" s="175"/>
      <c r="M247" s="181"/>
      <c r="N247" s="182"/>
      <c r="O247" s="182"/>
      <c r="P247" s="182"/>
      <c r="Q247" s="182"/>
      <c r="R247" s="182"/>
      <c r="S247" s="182"/>
      <c r="T247" s="183"/>
      <c r="AT247" s="177" t="s">
        <v>145</v>
      </c>
      <c r="AU247" s="177" t="s">
        <v>82</v>
      </c>
      <c r="AV247" s="174" t="s">
        <v>82</v>
      </c>
      <c r="AW247" s="174" t="s">
        <v>31</v>
      </c>
      <c r="AX247" s="174" t="s">
        <v>75</v>
      </c>
      <c r="AY247" s="177" t="s">
        <v>130</v>
      </c>
    </row>
    <row r="248" s="174" customFormat="true" ht="12.8" hidden="false" customHeight="false" outlineLevel="0" collapsed="false">
      <c r="B248" s="175"/>
      <c r="D248" s="176" t="s">
        <v>145</v>
      </c>
      <c r="E248" s="177"/>
      <c r="F248" s="178" t="s">
        <v>171</v>
      </c>
      <c r="H248" s="179" t="n">
        <v>1.59</v>
      </c>
      <c r="I248" s="180"/>
      <c r="L248" s="175"/>
      <c r="M248" s="181"/>
      <c r="N248" s="182"/>
      <c r="O248" s="182"/>
      <c r="P248" s="182"/>
      <c r="Q248" s="182"/>
      <c r="R248" s="182"/>
      <c r="S248" s="182"/>
      <c r="T248" s="183"/>
      <c r="AT248" s="177" t="s">
        <v>145</v>
      </c>
      <c r="AU248" s="177" t="s">
        <v>82</v>
      </c>
      <c r="AV248" s="174" t="s">
        <v>82</v>
      </c>
      <c r="AW248" s="174" t="s">
        <v>31</v>
      </c>
      <c r="AX248" s="174" t="s">
        <v>75</v>
      </c>
      <c r="AY248" s="177" t="s">
        <v>130</v>
      </c>
    </row>
    <row r="249" s="174" customFormat="true" ht="12.8" hidden="false" customHeight="false" outlineLevel="0" collapsed="false">
      <c r="B249" s="175"/>
      <c r="D249" s="176" t="s">
        <v>145</v>
      </c>
      <c r="E249" s="177"/>
      <c r="F249" s="178" t="s">
        <v>172</v>
      </c>
      <c r="H249" s="179" t="n">
        <v>6</v>
      </c>
      <c r="I249" s="180"/>
      <c r="L249" s="175"/>
      <c r="M249" s="181"/>
      <c r="N249" s="182"/>
      <c r="O249" s="182"/>
      <c r="P249" s="182"/>
      <c r="Q249" s="182"/>
      <c r="R249" s="182"/>
      <c r="S249" s="182"/>
      <c r="T249" s="183"/>
      <c r="AT249" s="177" t="s">
        <v>145</v>
      </c>
      <c r="AU249" s="177" t="s">
        <v>82</v>
      </c>
      <c r="AV249" s="174" t="s">
        <v>82</v>
      </c>
      <c r="AW249" s="174" t="s">
        <v>31</v>
      </c>
      <c r="AX249" s="174" t="s">
        <v>75</v>
      </c>
      <c r="AY249" s="177" t="s">
        <v>130</v>
      </c>
    </row>
    <row r="250" s="204" customFormat="true" ht="12.8" hidden="false" customHeight="false" outlineLevel="0" collapsed="false">
      <c r="B250" s="205"/>
      <c r="D250" s="176" t="s">
        <v>145</v>
      </c>
      <c r="E250" s="206"/>
      <c r="F250" s="207" t="s">
        <v>173</v>
      </c>
      <c r="H250" s="208" t="n">
        <v>76.63</v>
      </c>
      <c r="I250" s="209"/>
      <c r="L250" s="205"/>
      <c r="M250" s="210"/>
      <c r="N250" s="211"/>
      <c r="O250" s="211"/>
      <c r="P250" s="211"/>
      <c r="Q250" s="211"/>
      <c r="R250" s="211"/>
      <c r="S250" s="211"/>
      <c r="T250" s="212"/>
      <c r="AT250" s="206" t="s">
        <v>145</v>
      </c>
      <c r="AU250" s="206" t="s">
        <v>82</v>
      </c>
      <c r="AV250" s="204" t="s">
        <v>136</v>
      </c>
      <c r="AW250" s="204" t="s">
        <v>31</v>
      </c>
      <c r="AX250" s="204" t="s">
        <v>80</v>
      </c>
      <c r="AY250" s="206" t="s">
        <v>130</v>
      </c>
    </row>
    <row r="251" s="27" customFormat="true" ht="24.15" hidden="false" customHeight="true" outlineLevel="0" collapsed="false">
      <c r="A251" s="22"/>
      <c r="B251" s="160"/>
      <c r="C251" s="161" t="s">
        <v>340</v>
      </c>
      <c r="D251" s="161" t="s">
        <v>132</v>
      </c>
      <c r="E251" s="162" t="s">
        <v>341</v>
      </c>
      <c r="F251" s="163" t="s">
        <v>342</v>
      </c>
      <c r="G251" s="164" t="s">
        <v>162</v>
      </c>
      <c r="H251" s="165" t="n">
        <v>76.63</v>
      </c>
      <c r="I251" s="166"/>
      <c r="J251" s="167" t="n">
        <f aca="false">ROUND(I251*H251,2)</f>
        <v>0</v>
      </c>
      <c r="K251" s="163" t="s">
        <v>143</v>
      </c>
      <c r="L251" s="23"/>
      <c r="M251" s="168"/>
      <c r="N251" s="169" t="s">
        <v>40</v>
      </c>
      <c r="O251" s="60"/>
      <c r="P251" s="170" t="n">
        <f aca="false">O251*H251</f>
        <v>0</v>
      </c>
      <c r="Q251" s="170" t="n">
        <v>0</v>
      </c>
      <c r="R251" s="170" t="n">
        <f aca="false">Q251*H251</f>
        <v>0</v>
      </c>
      <c r="S251" s="170" t="n">
        <v>0.068</v>
      </c>
      <c r="T251" s="171" t="n">
        <f aca="false">S251*H251</f>
        <v>5.21084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72" t="s">
        <v>136</v>
      </c>
      <c r="AT251" s="172" t="s">
        <v>132</v>
      </c>
      <c r="AU251" s="172" t="s">
        <v>82</v>
      </c>
      <c r="AY251" s="3" t="s">
        <v>130</v>
      </c>
      <c r="BE251" s="173" t="n">
        <f aca="false">IF(N251="základní",J251,0)</f>
        <v>0</v>
      </c>
      <c r="BF251" s="173" t="n">
        <f aca="false">IF(N251="snížená",J251,0)</f>
        <v>0</v>
      </c>
      <c r="BG251" s="173" t="n">
        <f aca="false">IF(N251="zákl. přenesená",J251,0)</f>
        <v>0</v>
      </c>
      <c r="BH251" s="173" t="n">
        <f aca="false">IF(N251="sníž. přenesená",J251,0)</f>
        <v>0</v>
      </c>
      <c r="BI251" s="173" t="n">
        <f aca="false">IF(N251="nulová",J251,0)</f>
        <v>0</v>
      </c>
      <c r="BJ251" s="3" t="s">
        <v>80</v>
      </c>
      <c r="BK251" s="173" t="n">
        <f aca="false">ROUND(I251*H251,2)</f>
        <v>0</v>
      </c>
      <c r="BL251" s="3" t="s">
        <v>136</v>
      </c>
      <c r="BM251" s="172" t="s">
        <v>343</v>
      </c>
    </row>
    <row r="252" s="146" customFormat="true" ht="22.8" hidden="false" customHeight="true" outlineLevel="0" collapsed="false">
      <c r="B252" s="147"/>
      <c r="D252" s="148" t="s">
        <v>74</v>
      </c>
      <c r="E252" s="158" t="s">
        <v>344</v>
      </c>
      <c r="F252" s="158" t="s">
        <v>345</v>
      </c>
      <c r="I252" s="150"/>
      <c r="J252" s="159" t="n">
        <f aca="false">BK252</f>
        <v>0</v>
      </c>
      <c r="L252" s="147"/>
      <c r="M252" s="152"/>
      <c r="N252" s="153"/>
      <c r="O252" s="153"/>
      <c r="P252" s="154" t="n">
        <f aca="false">SUM(P253:P257)</f>
        <v>0</v>
      </c>
      <c r="Q252" s="153"/>
      <c r="R252" s="154" t="n">
        <f aca="false">SUM(R253:R257)</f>
        <v>0</v>
      </c>
      <c r="S252" s="153"/>
      <c r="T252" s="155" t="n">
        <f aca="false">SUM(T253:T257)</f>
        <v>0</v>
      </c>
      <c r="AR252" s="148" t="s">
        <v>80</v>
      </c>
      <c r="AT252" s="156" t="s">
        <v>74</v>
      </c>
      <c r="AU252" s="156" t="s">
        <v>80</v>
      </c>
      <c r="AY252" s="148" t="s">
        <v>130</v>
      </c>
      <c r="BK252" s="157" t="n">
        <f aca="false">SUM(BK253:BK257)</f>
        <v>0</v>
      </c>
    </row>
    <row r="253" s="27" customFormat="true" ht="24.15" hidden="false" customHeight="true" outlineLevel="0" collapsed="false">
      <c r="A253" s="22"/>
      <c r="B253" s="160"/>
      <c r="C253" s="161" t="s">
        <v>346</v>
      </c>
      <c r="D253" s="161" t="s">
        <v>132</v>
      </c>
      <c r="E253" s="162" t="s">
        <v>347</v>
      </c>
      <c r="F253" s="163" t="s">
        <v>348</v>
      </c>
      <c r="G253" s="164" t="s">
        <v>142</v>
      </c>
      <c r="H253" s="165" t="n">
        <v>19.986</v>
      </c>
      <c r="I253" s="166"/>
      <c r="J253" s="167" t="n">
        <f aca="false">ROUND(I253*H253,2)</f>
        <v>0</v>
      </c>
      <c r="K253" s="163" t="s">
        <v>143</v>
      </c>
      <c r="L253" s="23"/>
      <c r="M253" s="168"/>
      <c r="N253" s="169" t="s">
        <v>40</v>
      </c>
      <c r="O253" s="60"/>
      <c r="P253" s="170" t="n">
        <f aca="false">O253*H253</f>
        <v>0</v>
      </c>
      <c r="Q253" s="170" t="n">
        <v>0</v>
      </c>
      <c r="R253" s="170" t="n">
        <f aca="false">Q253*H253</f>
        <v>0</v>
      </c>
      <c r="S253" s="170" t="n">
        <v>0</v>
      </c>
      <c r="T253" s="171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2" t="s">
        <v>136</v>
      </c>
      <c r="AT253" s="172" t="s">
        <v>132</v>
      </c>
      <c r="AU253" s="172" t="s">
        <v>82</v>
      </c>
      <c r="AY253" s="3" t="s">
        <v>130</v>
      </c>
      <c r="BE253" s="173" t="n">
        <f aca="false">IF(N253="základní",J253,0)</f>
        <v>0</v>
      </c>
      <c r="BF253" s="173" t="n">
        <f aca="false">IF(N253="snížená",J253,0)</f>
        <v>0</v>
      </c>
      <c r="BG253" s="173" t="n">
        <f aca="false">IF(N253="zákl. přenesená",J253,0)</f>
        <v>0</v>
      </c>
      <c r="BH253" s="173" t="n">
        <f aca="false">IF(N253="sníž. přenesená",J253,0)</f>
        <v>0</v>
      </c>
      <c r="BI253" s="173" t="n">
        <f aca="false">IF(N253="nulová",J253,0)</f>
        <v>0</v>
      </c>
      <c r="BJ253" s="3" t="s">
        <v>80</v>
      </c>
      <c r="BK253" s="173" t="n">
        <f aca="false">ROUND(I253*H253,2)</f>
        <v>0</v>
      </c>
      <c r="BL253" s="3" t="s">
        <v>136</v>
      </c>
      <c r="BM253" s="172" t="s">
        <v>349</v>
      </c>
    </row>
    <row r="254" s="27" customFormat="true" ht="24.15" hidden="false" customHeight="true" outlineLevel="0" collapsed="false">
      <c r="A254" s="22"/>
      <c r="B254" s="160"/>
      <c r="C254" s="161" t="s">
        <v>350</v>
      </c>
      <c r="D254" s="161" t="s">
        <v>132</v>
      </c>
      <c r="E254" s="162" t="s">
        <v>351</v>
      </c>
      <c r="F254" s="163" t="s">
        <v>352</v>
      </c>
      <c r="G254" s="164" t="s">
        <v>142</v>
      </c>
      <c r="H254" s="165" t="n">
        <v>19.986</v>
      </c>
      <c r="I254" s="166"/>
      <c r="J254" s="167" t="n">
        <f aca="false">ROUND(I254*H254,2)</f>
        <v>0</v>
      </c>
      <c r="K254" s="163" t="s">
        <v>143</v>
      </c>
      <c r="L254" s="23"/>
      <c r="M254" s="168"/>
      <c r="N254" s="169" t="s">
        <v>40</v>
      </c>
      <c r="O254" s="60"/>
      <c r="P254" s="170" t="n">
        <f aca="false">O254*H254</f>
        <v>0</v>
      </c>
      <c r="Q254" s="170" t="n">
        <v>0</v>
      </c>
      <c r="R254" s="170" t="n">
        <f aca="false">Q254*H254</f>
        <v>0</v>
      </c>
      <c r="S254" s="170" t="n">
        <v>0</v>
      </c>
      <c r="T254" s="171" t="n">
        <f aca="false">S254*H254</f>
        <v>0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72" t="s">
        <v>136</v>
      </c>
      <c r="AT254" s="172" t="s">
        <v>132</v>
      </c>
      <c r="AU254" s="172" t="s">
        <v>82</v>
      </c>
      <c r="AY254" s="3" t="s">
        <v>130</v>
      </c>
      <c r="BE254" s="173" t="n">
        <f aca="false">IF(N254="základní",J254,0)</f>
        <v>0</v>
      </c>
      <c r="BF254" s="173" t="n">
        <f aca="false">IF(N254="snížená",J254,0)</f>
        <v>0</v>
      </c>
      <c r="BG254" s="173" t="n">
        <f aca="false">IF(N254="zákl. přenesená",J254,0)</f>
        <v>0</v>
      </c>
      <c r="BH254" s="173" t="n">
        <f aca="false">IF(N254="sníž. přenesená",J254,0)</f>
        <v>0</v>
      </c>
      <c r="BI254" s="173" t="n">
        <f aca="false">IF(N254="nulová",J254,0)</f>
        <v>0</v>
      </c>
      <c r="BJ254" s="3" t="s">
        <v>80</v>
      </c>
      <c r="BK254" s="173" t="n">
        <f aca="false">ROUND(I254*H254,2)</f>
        <v>0</v>
      </c>
      <c r="BL254" s="3" t="s">
        <v>136</v>
      </c>
      <c r="BM254" s="172" t="s">
        <v>353</v>
      </c>
    </row>
    <row r="255" s="27" customFormat="true" ht="24.15" hidden="false" customHeight="true" outlineLevel="0" collapsed="false">
      <c r="A255" s="22"/>
      <c r="B255" s="160"/>
      <c r="C255" s="161" t="s">
        <v>354</v>
      </c>
      <c r="D255" s="161" t="s">
        <v>132</v>
      </c>
      <c r="E255" s="162" t="s">
        <v>355</v>
      </c>
      <c r="F255" s="163" t="s">
        <v>356</v>
      </c>
      <c r="G255" s="164" t="s">
        <v>142</v>
      </c>
      <c r="H255" s="165" t="n">
        <v>479.664</v>
      </c>
      <c r="I255" s="166"/>
      <c r="J255" s="167" t="n">
        <f aca="false">ROUND(I255*H255,2)</f>
        <v>0</v>
      </c>
      <c r="K255" s="163" t="s">
        <v>143</v>
      </c>
      <c r="L255" s="23"/>
      <c r="M255" s="168"/>
      <c r="N255" s="169" t="s">
        <v>40</v>
      </c>
      <c r="O255" s="60"/>
      <c r="P255" s="170" t="n">
        <f aca="false">O255*H255</f>
        <v>0</v>
      </c>
      <c r="Q255" s="170" t="n">
        <v>0</v>
      </c>
      <c r="R255" s="170" t="n">
        <f aca="false">Q255*H255</f>
        <v>0</v>
      </c>
      <c r="S255" s="170" t="n">
        <v>0</v>
      </c>
      <c r="T255" s="171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2" t="s">
        <v>136</v>
      </c>
      <c r="AT255" s="172" t="s">
        <v>132</v>
      </c>
      <c r="AU255" s="172" t="s">
        <v>82</v>
      </c>
      <c r="AY255" s="3" t="s">
        <v>130</v>
      </c>
      <c r="BE255" s="173" t="n">
        <f aca="false">IF(N255="základní",J255,0)</f>
        <v>0</v>
      </c>
      <c r="BF255" s="173" t="n">
        <f aca="false">IF(N255="snížená",J255,0)</f>
        <v>0</v>
      </c>
      <c r="BG255" s="173" t="n">
        <f aca="false">IF(N255="zákl. přenesená",J255,0)</f>
        <v>0</v>
      </c>
      <c r="BH255" s="173" t="n">
        <f aca="false">IF(N255="sníž. přenesená",J255,0)</f>
        <v>0</v>
      </c>
      <c r="BI255" s="173" t="n">
        <f aca="false">IF(N255="nulová",J255,0)</f>
        <v>0</v>
      </c>
      <c r="BJ255" s="3" t="s">
        <v>80</v>
      </c>
      <c r="BK255" s="173" t="n">
        <f aca="false">ROUND(I255*H255,2)</f>
        <v>0</v>
      </c>
      <c r="BL255" s="3" t="s">
        <v>136</v>
      </c>
      <c r="BM255" s="172" t="s">
        <v>357</v>
      </c>
    </row>
    <row r="256" s="174" customFormat="true" ht="12.8" hidden="false" customHeight="false" outlineLevel="0" collapsed="false">
      <c r="B256" s="175"/>
      <c r="D256" s="176" t="s">
        <v>145</v>
      </c>
      <c r="F256" s="178" t="s">
        <v>358</v>
      </c>
      <c r="H256" s="179" t="n">
        <v>479.664</v>
      </c>
      <c r="I256" s="180"/>
      <c r="L256" s="175"/>
      <c r="M256" s="181"/>
      <c r="N256" s="182"/>
      <c r="O256" s="182"/>
      <c r="P256" s="182"/>
      <c r="Q256" s="182"/>
      <c r="R256" s="182"/>
      <c r="S256" s="182"/>
      <c r="T256" s="183"/>
      <c r="AT256" s="177" t="s">
        <v>145</v>
      </c>
      <c r="AU256" s="177" t="s">
        <v>82</v>
      </c>
      <c r="AV256" s="174" t="s">
        <v>82</v>
      </c>
      <c r="AW256" s="174" t="s">
        <v>2</v>
      </c>
      <c r="AX256" s="174" t="s">
        <v>80</v>
      </c>
      <c r="AY256" s="177" t="s">
        <v>130</v>
      </c>
    </row>
    <row r="257" s="27" customFormat="true" ht="24.15" hidden="false" customHeight="true" outlineLevel="0" collapsed="false">
      <c r="A257" s="22"/>
      <c r="B257" s="160"/>
      <c r="C257" s="161" t="s">
        <v>359</v>
      </c>
      <c r="D257" s="161" t="s">
        <v>132</v>
      </c>
      <c r="E257" s="162" t="s">
        <v>360</v>
      </c>
      <c r="F257" s="163" t="s">
        <v>361</v>
      </c>
      <c r="G257" s="164" t="s">
        <v>142</v>
      </c>
      <c r="H257" s="165" t="n">
        <v>19.986</v>
      </c>
      <c r="I257" s="166"/>
      <c r="J257" s="167" t="n">
        <f aca="false">ROUND(I257*H257,2)</f>
        <v>0</v>
      </c>
      <c r="K257" s="163" t="s">
        <v>143</v>
      </c>
      <c r="L257" s="23"/>
      <c r="M257" s="168"/>
      <c r="N257" s="169" t="s">
        <v>40</v>
      </c>
      <c r="O257" s="60"/>
      <c r="P257" s="170" t="n">
        <f aca="false">O257*H257</f>
        <v>0</v>
      </c>
      <c r="Q257" s="170" t="n">
        <v>0</v>
      </c>
      <c r="R257" s="170" t="n">
        <f aca="false">Q257*H257</f>
        <v>0</v>
      </c>
      <c r="S257" s="170" t="n">
        <v>0</v>
      </c>
      <c r="T257" s="171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2" t="s">
        <v>136</v>
      </c>
      <c r="AT257" s="172" t="s">
        <v>132</v>
      </c>
      <c r="AU257" s="172" t="s">
        <v>82</v>
      </c>
      <c r="AY257" s="3" t="s">
        <v>130</v>
      </c>
      <c r="BE257" s="173" t="n">
        <f aca="false">IF(N257="základní",J257,0)</f>
        <v>0</v>
      </c>
      <c r="BF257" s="173" t="n">
        <f aca="false">IF(N257="snížená",J257,0)</f>
        <v>0</v>
      </c>
      <c r="BG257" s="173" t="n">
        <f aca="false">IF(N257="zákl. přenesená",J257,0)</f>
        <v>0</v>
      </c>
      <c r="BH257" s="173" t="n">
        <f aca="false">IF(N257="sníž. přenesená",J257,0)</f>
        <v>0</v>
      </c>
      <c r="BI257" s="173" t="n">
        <f aca="false">IF(N257="nulová",J257,0)</f>
        <v>0</v>
      </c>
      <c r="BJ257" s="3" t="s">
        <v>80</v>
      </c>
      <c r="BK257" s="173" t="n">
        <f aca="false">ROUND(I257*H257,2)</f>
        <v>0</v>
      </c>
      <c r="BL257" s="3" t="s">
        <v>136</v>
      </c>
      <c r="BM257" s="172" t="s">
        <v>362</v>
      </c>
    </row>
    <row r="258" s="146" customFormat="true" ht="22.8" hidden="false" customHeight="true" outlineLevel="0" collapsed="false">
      <c r="B258" s="147"/>
      <c r="D258" s="148" t="s">
        <v>74</v>
      </c>
      <c r="E258" s="158" t="s">
        <v>363</v>
      </c>
      <c r="F258" s="158" t="s">
        <v>364</v>
      </c>
      <c r="I258" s="150"/>
      <c r="J258" s="159" t="n">
        <f aca="false">BK258</f>
        <v>0</v>
      </c>
      <c r="L258" s="147"/>
      <c r="M258" s="152"/>
      <c r="N258" s="153"/>
      <c r="O258" s="153"/>
      <c r="P258" s="154" t="n">
        <f aca="false">P259</f>
        <v>0</v>
      </c>
      <c r="Q258" s="153"/>
      <c r="R258" s="154" t="n">
        <f aca="false">R259</f>
        <v>0</v>
      </c>
      <c r="S258" s="153"/>
      <c r="T258" s="155" t="n">
        <f aca="false">T259</f>
        <v>0</v>
      </c>
      <c r="AR258" s="148" t="s">
        <v>80</v>
      </c>
      <c r="AT258" s="156" t="s">
        <v>74</v>
      </c>
      <c r="AU258" s="156" t="s">
        <v>80</v>
      </c>
      <c r="AY258" s="148" t="s">
        <v>130</v>
      </c>
      <c r="BK258" s="157" t="n">
        <f aca="false">BK259</f>
        <v>0</v>
      </c>
    </row>
    <row r="259" s="27" customFormat="true" ht="21.75" hidden="false" customHeight="true" outlineLevel="0" collapsed="false">
      <c r="A259" s="22"/>
      <c r="B259" s="160"/>
      <c r="C259" s="161" t="s">
        <v>365</v>
      </c>
      <c r="D259" s="161" t="s">
        <v>132</v>
      </c>
      <c r="E259" s="162" t="s">
        <v>366</v>
      </c>
      <c r="F259" s="163" t="s">
        <v>367</v>
      </c>
      <c r="G259" s="164" t="s">
        <v>142</v>
      </c>
      <c r="H259" s="165" t="n">
        <v>7.824</v>
      </c>
      <c r="I259" s="166"/>
      <c r="J259" s="167" t="n">
        <f aca="false">ROUND(I259*H259,2)</f>
        <v>0</v>
      </c>
      <c r="K259" s="163" t="s">
        <v>143</v>
      </c>
      <c r="L259" s="23"/>
      <c r="M259" s="168"/>
      <c r="N259" s="169" t="s">
        <v>40</v>
      </c>
      <c r="O259" s="60"/>
      <c r="P259" s="170" t="n">
        <f aca="false">O259*H259</f>
        <v>0</v>
      </c>
      <c r="Q259" s="170" t="n">
        <v>0</v>
      </c>
      <c r="R259" s="170" t="n">
        <f aca="false">Q259*H259</f>
        <v>0</v>
      </c>
      <c r="S259" s="170" t="n">
        <v>0</v>
      </c>
      <c r="T259" s="171" t="n">
        <f aca="false">S259*H259</f>
        <v>0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2" t="s">
        <v>136</v>
      </c>
      <c r="AT259" s="172" t="s">
        <v>132</v>
      </c>
      <c r="AU259" s="172" t="s">
        <v>82</v>
      </c>
      <c r="AY259" s="3" t="s">
        <v>130</v>
      </c>
      <c r="BE259" s="173" t="n">
        <f aca="false">IF(N259="základní",J259,0)</f>
        <v>0</v>
      </c>
      <c r="BF259" s="173" t="n">
        <f aca="false">IF(N259="snížená",J259,0)</f>
        <v>0</v>
      </c>
      <c r="BG259" s="173" t="n">
        <f aca="false">IF(N259="zákl. přenesená",J259,0)</f>
        <v>0</v>
      </c>
      <c r="BH259" s="173" t="n">
        <f aca="false">IF(N259="sníž. přenesená",J259,0)</f>
        <v>0</v>
      </c>
      <c r="BI259" s="173" t="n">
        <f aca="false">IF(N259="nulová",J259,0)</f>
        <v>0</v>
      </c>
      <c r="BJ259" s="3" t="s">
        <v>80</v>
      </c>
      <c r="BK259" s="173" t="n">
        <f aca="false">ROUND(I259*H259,2)</f>
        <v>0</v>
      </c>
      <c r="BL259" s="3" t="s">
        <v>136</v>
      </c>
      <c r="BM259" s="172" t="s">
        <v>368</v>
      </c>
    </row>
    <row r="260" s="146" customFormat="true" ht="25.9" hidden="false" customHeight="true" outlineLevel="0" collapsed="false">
      <c r="B260" s="147"/>
      <c r="D260" s="148" t="s">
        <v>74</v>
      </c>
      <c r="E260" s="149" t="s">
        <v>369</v>
      </c>
      <c r="F260" s="149" t="s">
        <v>370</v>
      </c>
      <c r="I260" s="150"/>
      <c r="J260" s="151" t="n">
        <f aca="false">BK260</f>
        <v>0</v>
      </c>
      <c r="L260" s="147"/>
      <c r="M260" s="152"/>
      <c r="N260" s="153"/>
      <c r="O260" s="153"/>
      <c r="P260" s="154" t="n">
        <f aca="false">P261+P280+P298+P333+P340+P376+P381+P389+P408+P416+P446+P463+P472</f>
        <v>0</v>
      </c>
      <c r="Q260" s="153"/>
      <c r="R260" s="154" t="n">
        <f aca="false">R261+R280+R298+R333+R340+R376+R381+R389+R408+R416+R446+R463+R472</f>
        <v>4.9657154</v>
      </c>
      <c r="S260" s="153"/>
      <c r="T260" s="155" t="n">
        <f aca="false">T261+T280+T298+T333+T340+T376+T381+T389+T408+T416+T446+T463+T472</f>
        <v>0.4104316</v>
      </c>
      <c r="AR260" s="148" t="s">
        <v>82</v>
      </c>
      <c r="AT260" s="156" t="s">
        <v>74</v>
      </c>
      <c r="AU260" s="156" t="s">
        <v>75</v>
      </c>
      <c r="AY260" s="148" t="s">
        <v>130</v>
      </c>
      <c r="BK260" s="157" t="n">
        <f aca="false">BK261+BK280+BK298+BK333+BK340+BK376+BK381+BK389+BK408+BK416+BK446+BK463+BK472</f>
        <v>0</v>
      </c>
    </row>
    <row r="261" s="146" customFormat="true" ht="22.8" hidden="false" customHeight="true" outlineLevel="0" collapsed="false">
      <c r="B261" s="147"/>
      <c r="D261" s="148" t="s">
        <v>74</v>
      </c>
      <c r="E261" s="158" t="s">
        <v>371</v>
      </c>
      <c r="F261" s="158" t="s">
        <v>372</v>
      </c>
      <c r="I261" s="150"/>
      <c r="J261" s="159" t="n">
        <f aca="false">BK261</f>
        <v>0</v>
      </c>
      <c r="L261" s="147"/>
      <c r="M261" s="152"/>
      <c r="N261" s="153"/>
      <c r="O261" s="153"/>
      <c r="P261" s="154" t="n">
        <f aca="false">SUM(P262:P279)</f>
        <v>0</v>
      </c>
      <c r="Q261" s="153"/>
      <c r="R261" s="154" t="n">
        <f aca="false">SUM(R262:R279)</f>
        <v>0.02534</v>
      </c>
      <c r="S261" s="153"/>
      <c r="T261" s="155" t="n">
        <f aca="false">SUM(T262:T279)</f>
        <v>0.05784</v>
      </c>
      <c r="AR261" s="148" t="s">
        <v>82</v>
      </c>
      <c r="AT261" s="156" t="s">
        <v>74</v>
      </c>
      <c r="AU261" s="156" t="s">
        <v>80</v>
      </c>
      <c r="AY261" s="148" t="s">
        <v>130</v>
      </c>
      <c r="BK261" s="157" t="n">
        <f aca="false">SUM(BK262:BK279)</f>
        <v>0</v>
      </c>
    </row>
    <row r="262" s="27" customFormat="true" ht="16.5" hidden="false" customHeight="true" outlineLevel="0" collapsed="false">
      <c r="A262" s="22"/>
      <c r="B262" s="160"/>
      <c r="C262" s="161" t="s">
        <v>373</v>
      </c>
      <c r="D262" s="161" t="s">
        <v>132</v>
      </c>
      <c r="E262" s="162" t="s">
        <v>374</v>
      </c>
      <c r="F262" s="163" t="s">
        <v>375</v>
      </c>
      <c r="G262" s="164" t="s">
        <v>309</v>
      </c>
      <c r="H262" s="165" t="n">
        <v>20</v>
      </c>
      <c r="I262" s="166"/>
      <c r="J262" s="167" t="n">
        <f aca="false">ROUND(I262*H262,2)</f>
        <v>0</v>
      </c>
      <c r="K262" s="163" t="s">
        <v>143</v>
      </c>
      <c r="L262" s="23"/>
      <c r="M262" s="168"/>
      <c r="N262" s="169" t="s">
        <v>40</v>
      </c>
      <c r="O262" s="60"/>
      <c r="P262" s="170" t="n">
        <f aca="false">O262*H262</f>
        <v>0</v>
      </c>
      <c r="Q262" s="170" t="n">
        <v>0</v>
      </c>
      <c r="R262" s="170" t="n">
        <f aca="false">Q262*H262</f>
        <v>0</v>
      </c>
      <c r="S262" s="170" t="n">
        <v>0.0021</v>
      </c>
      <c r="T262" s="171" t="n">
        <f aca="false">S262*H262</f>
        <v>0.042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2" t="s">
        <v>217</v>
      </c>
      <c r="AT262" s="172" t="s">
        <v>132</v>
      </c>
      <c r="AU262" s="172" t="s">
        <v>82</v>
      </c>
      <c r="AY262" s="3" t="s">
        <v>130</v>
      </c>
      <c r="BE262" s="173" t="n">
        <f aca="false">IF(N262="základní",J262,0)</f>
        <v>0</v>
      </c>
      <c r="BF262" s="173" t="n">
        <f aca="false">IF(N262="snížená",J262,0)</f>
        <v>0</v>
      </c>
      <c r="BG262" s="173" t="n">
        <f aca="false">IF(N262="zákl. přenesená",J262,0)</f>
        <v>0</v>
      </c>
      <c r="BH262" s="173" t="n">
        <f aca="false">IF(N262="sníž. přenesená",J262,0)</f>
        <v>0</v>
      </c>
      <c r="BI262" s="173" t="n">
        <f aca="false">IF(N262="nulová",J262,0)</f>
        <v>0</v>
      </c>
      <c r="BJ262" s="3" t="s">
        <v>80</v>
      </c>
      <c r="BK262" s="173" t="n">
        <f aca="false">ROUND(I262*H262,2)</f>
        <v>0</v>
      </c>
      <c r="BL262" s="3" t="s">
        <v>217</v>
      </c>
      <c r="BM262" s="172" t="s">
        <v>376</v>
      </c>
    </row>
    <row r="263" s="27" customFormat="true" ht="16.5" hidden="false" customHeight="true" outlineLevel="0" collapsed="false">
      <c r="A263" s="22"/>
      <c r="B263" s="160"/>
      <c r="C263" s="161" t="s">
        <v>377</v>
      </c>
      <c r="D263" s="161" t="s">
        <v>132</v>
      </c>
      <c r="E263" s="162" t="s">
        <v>378</v>
      </c>
      <c r="F263" s="163" t="s">
        <v>379</v>
      </c>
      <c r="G263" s="164" t="s">
        <v>309</v>
      </c>
      <c r="H263" s="165" t="n">
        <v>8</v>
      </c>
      <c r="I263" s="166"/>
      <c r="J263" s="167" t="n">
        <f aca="false">ROUND(I263*H263,2)</f>
        <v>0</v>
      </c>
      <c r="K263" s="163" t="s">
        <v>143</v>
      </c>
      <c r="L263" s="23"/>
      <c r="M263" s="168"/>
      <c r="N263" s="169" t="s">
        <v>40</v>
      </c>
      <c r="O263" s="60"/>
      <c r="P263" s="170" t="n">
        <f aca="false">O263*H263</f>
        <v>0</v>
      </c>
      <c r="Q263" s="170" t="n">
        <v>0</v>
      </c>
      <c r="R263" s="170" t="n">
        <f aca="false">Q263*H263</f>
        <v>0</v>
      </c>
      <c r="S263" s="170" t="n">
        <v>0.00198</v>
      </c>
      <c r="T263" s="171" t="n">
        <f aca="false">S263*H263</f>
        <v>0.01584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2" t="s">
        <v>217</v>
      </c>
      <c r="AT263" s="172" t="s">
        <v>132</v>
      </c>
      <c r="AU263" s="172" t="s">
        <v>82</v>
      </c>
      <c r="AY263" s="3" t="s">
        <v>130</v>
      </c>
      <c r="BE263" s="173" t="n">
        <f aca="false">IF(N263="základní",J263,0)</f>
        <v>0</v>
      </c>
      <c r="BF263" s="173" t="n">
        <f aca="false">IF(N263="snížená",J263,0)</f>
        <v>0</v>
      </c>
      <c r="BG263" s="173" t="n">
        <f aca="false">IF(N263="zákl. přenesená",J263,0)</f>
        <v>0</v>
      </c>
      <c r="BH263" s="173" t="n">
        <f aca="false">IF(N263="sníž. přenesená",J263,0)</f>
        <v>0</v>
      </c>
      <c r="BI263" s="173" t="n">
        <f aca="false">IF(N263="nulová",J263,0)</f>
        <v>0</v>
      </c>
      <c r="BJ263" s="3" t="s">
        <v>80</v>
      </c>
      <c r="BK263" s="173" t="n">
        <f aca="false">ROUND(I263*H263,2)</f>
        <v>0</v>
      </c>
      <c r="BL263" s="3" t="s">
        <v>217</v>
      </c>
      <c r="BM263" s="172" t="s">
        <v>380</v>
      </c>
    </row>
    <row r="264" s="27" customFormat="true" ht="16.5" hidden="false" customHeight="true" outlineLevel="0" collapsed="false">
      <c r="A264" s="22"/>
      <c r="B264" s="160"/>
      <c r="C264" s="161" t="s">
        <v>381</v>
      </c>
      <c r="D264" s="161" t="s">
        <v>132</v>
      </c>
      <c r="E264" s="162" t="s">
        <v>382</v>
      </c>
      <c r="F264" s="163" t="s">
        <v>383</v>
      </c>
      <c r="G264" s="164" t="s">
        <v>309</v>
      </c>
      <c r="H264" s="165" t="n">
        <v>22</v>
      </c>
      <c r="I264" s="166"/>
      <c r="J264" s="167" t="n">
        <f aca="false">ROUND(I264*H264,2)</f>
        <v>0</v>
      </c>
      <c r="K264" s="163" t="s">
        <v>143</v>
      </c>
      <c r="L264" s="23"/>
      <c r="M264" s="168"/>
      <c r="N264" s="169" t="s">
        <v>40</v>
      </c>
      <c r="O264" s="60"/>
      <c r="P264" s="170" t="n">
        <f aca="false">O264*H264</f>
        <v>0</v>
      </c>
      <c r="Q264" s="170" t="n">
        <v>0.00041</v>
      </c>
      <c r="R264" s="170" t="n">
        <f aca="false">Q264*H264</f>
        <v>0.00902</v>
      </c>
      <c r="S264" s="170" t="n">
        <v>0</v>
      </c>
      <c r="T264" s="171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2" t="s">
        <v>217</v>
      </c>
      <c r="AT264" s="172" t="s">
        <v>132</v>
      </c>
      <c r="AU264" s="172" t="s">
        <v>82</v>
      </c>
      <c r="AY264" s="3" t="s">
        <v>130</v>
      </c>
      <c r="BE264" s="173" t="n">
        <f aca="false">IF(N264="základní",J264,0)</f>
        <v>0</v>
      </c>
      <c r="BF264" s="173" t="n">
        <f aca="false">IF(N264="snížená",J264,0)</f>
        <v>0</v>
      </c>
      <c r="BG264" s="173" t="n">
        <f aca="false">IF(N264="zákl. přenesená",J264,0)</f>
        <v>0</v>
      </c>
      <c r="BH264" s="173" t="n">
        <f aca="false">IF(N264="sníž. přenesená",J264,0)</f>
        <v>0</v>
      </c>
      <c r="BI264" s="173" t="n">
        <f aca="false">IF(N264="nulová",J264,0)</f>
        <v>0</v>
      </c>
      <c r="BJ264" s="3" t="s">
        <v>80</v>
      </c>
      <c r="BK264" s="173" t="n">
        <f aca="false">ROUND(I264*H264,2)</f>
        <v>0</v>
      </c>
      <c r="BL264" s="3" t="s">
        <v>217</v>
      </c>
      <c r="BM264" s="172" t="s">
        <v>384</v>
      </c>
    </row>
    <row r="265" s="27" customFormat="true" ht="16.5" hidden="false" customHeight="true" outlineLevel="0" collapsed="false">
      <c r="A265" s="22"/>
      <c r="B265" s="160"/>
      <c r="C265" s="161" t="s">
        <v>385</v>
      </c>
      <c r="D265" s="161" t="s">
        <v>132</v>
      </c>
      <c r="E265" s="162" t="s">
        <v>386</v>
      </c>
      <c r="F265" s="163" t="s">
        <v>387</v>
      </c>
      <c r="G265" s="164" t="s">
        <v>309</v>
      </c>
      <c r="H265" s="165" t="n">
        <v>6</v>
      </c>
      <c r="I265" s="166"/>
      <c r="J265" s="167" t="n">
        <f aca="false">ROUND(I265*H265,2)</f>
        <v>0</v>
      </c>
      <c r="K265" s="163" t="s">
        <v>143</v>
      </c>
      <c r="L265" s="23"/>
      <c r="M265" s="168"/>
      <c r="N265" s="169" t="s">
        <v>40</v>
      </c>
      <c r="O265" s="60"/>
      <c r="P265" s="170" t="n">
        <f aca="false">O265*H265</f>
        <v>0</v>
      </c>
      <c r="Q265" s="170" t="n">
        <v>0.00048</v>
      </c>
      <c r="R265" s="170" t="n">
        <f aca="false">Q265*H265</f>
        <v>0.00288</v>
      </c>
      <c r="S265" s="170" t="n">
        <v>0</v>
      </c>
      <c r="T265" s="171" t="n">
        <f aca="false">S265*H265</f>
        <v>0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2" t="s">
        <v>217</v>
      </c>
      <c r="AT265" s="172" t="s">
        <v>132</v>
      </c>
      <c r="AU265" s="172" t="s">
        <v>82</v>
      </c>
      <c r="AY265" s="3" t="s">
        <v>130</v>
      </c>
      <c r="BE265" s="173" t="n">
        <f aca="false">IF(N265="základní",J265,0)</f>
        <v>0</v>
      </c>
      <c r="BF265" s="173" t="n">
        <f aca="false">IF(N265="snížená",J265,0)</f>
        <v>0</v>
      </c>
      <c r="BG265" s="173" t="n">
        <f aca="false">IF(N265="zákl. přenesená",J265,0)</f>
        <v>0</v>
      </c>
      <c r="BH265" s="173" t="n">
        <f aca="false">IF(N265="sníž. přenesená",J265,0)</f>
        <v>0</v>
      </c>
      <c r="BI265" s="173" t="n">
        <f aca="false">IF(N265="nulová",J265,0)</f>
        <v>0</v>
      </c>
      <c r="BJ265" s="3" t="s">
        <v>80</v>
      </c>
      <c r="BK265" s="173" t="n">
        <f aca="false">ROUND(I265*H265,2)</f>
        <v>0</v>
      </c>
      <c r="BL265" s="3" t="s">
        <v>217</v>
      </c>
      <c r="BM265" s="172" t="s">
        <v>388</v>
      </c>
    </row>
    <row r="266" s="27" customFormat="true" ht="16.5" hidden="false" customHeight="true" outlineLevel="0" collapsed="false">
      <c r="A266" s="22"/>
      <c r="B266" s="160"/>
      <c r="C266" s="161" t="s">
        <v>389</v>
      </c>
      <c r="D266" s="161" t="s">
        <v>132</v>
      </c>
      <c r="E266" s="162" t="s">
        <v>390</v>
      </c>
      <c r="F266" s="163" t="s">
        <v>391</v>
      </c>
      <c r="G266" s="164" t="s">
        <v>309</v>
      </c>
      <c r="H266" s="165" t="n">
        <v>6</v>
      </c>
      <c r="I266" s="166"/>
      <c r="J266" s="167" t="n">
        <f aca="false">ROUND(I266*H266,2)</f>
        <v>0</v>
      </c>
      <c r="K266" s="163" t="s">
        <v>143</v>
      </c>
      <c r="L266" s="23"/>
      <c r="M266" s="168"/>
      <c r="N266" s="169" t="s">
        <v>40</v>
      </c>
      <c r="O266" s="60"/>
      <c r="P266" s="170" t="n">
        <f aca="false">O266*H266</f>
        <v>0</v>
      </c>
      <c r="Q266" s="170" t="n">
        <v>0.00224</v>
      </c>
      <c r="R266" s="170" t="n">
        <f aca="false">Q266*H266</f>
        <v>0.01344</v>
      </c>
      <c r="S266" s="170" t="n">
        <v>0</v>
      </c>
      <c r="T266" s="171" t="n">
        <f aca="false">S266*H266</f>
        <v>0</v>
      </c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R266" s="172" t="s">
        <v>217</v>
      </c>
      <c r="AT266" s="172" t="s">
        <v>132</v>
      </c>
      <c r="AU266" s="172" t="s">
        <v>82</v>
      </c>
      <c r="AY266" s="3" t="s">
        <v>130</v>
      </c>
      <c r="BE266" s="173" t="n">
        <f aca="false">IF(N266="základní",J266,0)</f>
        <v>0</v>
      </c>
      <c r="BF266" s="173" t="n">
        <f aca="false">IF(N266="snížená",J266,0)</f>
        <v>0</v>
      </c>
      <c r="BG266" s="173" t="n">
        <f aca="false">IF(N266="zákl. přenesená",J266,0)</f>
        <v>0</v>
      </c>
      <c r="BH266" s="173" t="n">
        <f aca="false">IF(N266="sníž. přenesená",J266,0)</f>
        <v>0</v>
      </c>
      <c r="BI266" s="173" t="n">
        <f aca="false">IF(N266="nulová",J266,0)</f>
        <v>0</v>
      </c>
      <c r="BJ266" s="3" t="s">
        <v>80</v>
      </c>
      <c r="BK266" s="173" t="n">
        <f aca="false">ROUND(I266*H266,2)</f>
        <v>0</v>
      </c>
      <c r="BL266" s="3" t="s">
        <v>217</v>
      </c>
      <c r="BM266" s="172" t="s">
        <v>392</v>
      </c>
    </row>
    <row r="267" s="27" customFormat="true" ht="16.5" hidden="false" customHeight="true" outlineLevel="0" collapsed="false">
      <c r="A267" s="22"/>
      <c r="B267" s="160"/>
      <c r="C267" s="161" t="s">
        <v>393</v>
      </c>
      <c r="D267" s="161" t="s">
        <v>132</v>
      </c>
      <c r="E267" s="162" t="s">
        <v>394</v>
      </c>
      <c r="F267" s="163" t="s">
        <v>395</v>
      </c>
      <c r="G267" s="164" t="s">
        <v>155</v>
      </c>
      <c r="H267" s="165" t="n">
        <v>4</v>
      </c>
      <c r="I267" s="166"/>
      <c r="J267" s="167" t="n">
        <f aca="false">ROUND(I267*H267,2)</f>
        <v>0</v>
      </c>
      <c r="K267" s="163" t="s">
        <v>143</v>
      </c>
      <c r="L267" s="23"/>
      <c r="M267" s="168"/>
      <c r="N267" s="169" t="s">
        <v>40</v>
      </c>
      <c r="O267" s="60"/>
      <c r="P267" s="170" t="n">
        <f aca="false">O267*H267</f>
        <v>0</v>
      </c>
      <c r="Q267" s="170" t="n">
        <v>0</v>
      </c>
      <c r="R267" s="170" t="n">
        <f aca="false">Q267*H267</f>
        <v>0</v>
      </c>
      <c r="S267" s="170" t="n">
        <v>0</v>
      </c>
      <c r="T267" s="171" t="n">
        <f aca="false">S267*H267</f>
        <v>0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72" t="s">
        <v>217</v>
      </c>
      <c r="AT267" s="172" t="s">
        <v>132</v>
      </c>
      <c r="AU267" s="172" t="s">
        <v>82</v>
      </c>
      <c r="AY267" s="3" t="s">
        <v>130</v>
      </c>
      <c r="BE267" s="173" t="n">
        <f aca="false">IF(N267="základní",J267,0)</f>
        <v>0</v>
      </c>
      <c r="BF267" s="173" t="n">
        <f aca="false">IF(N267="snížená",J267,0)</f>
        <v>0</v>
      </c>
      <c r="BG267" s="173" t="n">
        <f aca="false">IF(N267="zákl. přenesená",J267,0)</f>
        <v>0</v>
      </c>
      <c r="BH267" s="173" t="n">
        <f aca="false">IF(N267="sníž. přenesená",J267,0)</f>
        <v>0</v>
      </c>
      <c r="BI267" s="173" t="n">
        <f aca="false">IF(N267="nulová",J267,0)</f>
        <v>0</v>
      </c>
      <c r="BJ267" s="3" t="s">
        <v>80</v>
      </c>
      <c r="BK267" s="173" t="n">
        <f aca="false">ROUND(I267*H267,2)</f>
        <v>0</v>
      </c>
      <c r="BL267" s="3" t="s">
        <v>217</v>
      </c>
      <c r="BM267" s="172" t="s">
        <v>396</v>
      </c>
    </row>
    <row r="268" s="174" customFormat="true" ht="12.8" hidden="false" customHeight="false" outlineLevel="0" collapsed="false">
      <c r="B268" s="175"/>
      <c r="D268" s="176" t="s">
        <v>145</v>
      </c>
      <c r="E268" s="177"/>
      <c r="F268" s="178" t="s">
        <v>397</v>
      </c>
      <c r="H268" s="179" t="n">
        <v>4</v>
      </c>
      <c r="I268" s="180"/>
      <c r="L268" s="175"/>
      <c r="M268" s="181"/>
      <c r="N268" s="182"/>
      <c r="O268" s="182"/>
      <c r="P268" s="182"/>
      <c r="Q268" s="182"/>
      <c r="R268" s="182"/>
      <c r="S268" s="182"/>
      <c r="T268" s="183"/>
      <c r="AT268" s="177" t="s">
        <v>145</v>
      </c>
      <c r="AU268" s="177" t="s">
        <v>82</v>
      </c>
      <c r="AV268" s="174" t="s">
        <v>82</v>
      </c>
      <c r="AW268" s="174" t="s">
        <v>31</v>
      </c>
      <c r="AX268" s="174" t="s">
        <v>75</v>
      </c>
      <c r="AY268" s="177" t="s">
        <v>130</v>
      </c>
    </row>
    <row r="269" s="204" customFormat="true" ht="12.8" hidden="false" customHeight="false" outlineLevel="0" collapsed="false">
      <c r="B269" s="205"/>
      <c r="D269" s="176" t="s">
        <v>145</v>
      </c>
      <c r="E269" s="206"/>
      <c r="F269" s="207" t="s">
        <v>173</v>
      </c>
      <c r="H269" s="208" t="n">
        <v>4</v>
      </c>
      <c r="I269" s="209"/>
      <c r="L269" s="205"/>
      <c r="M269" s="210"/>
      <c r="N269" s="211"/>
      <c r="O269" s="211"/>
      <c r="P269" s="211"/>
      <c r="Q269" s="211"/>
      <c r="R269" s="211"/>
      <c r="S269" s="211"/>
      <c r="T269" s="212"/>
      <c r="AT269" s="206" t="s">
        <v>145</v>
      </c>
      <c r="AU269" s="206" t="s">
        <v>82</v>
      </c>
      <c r="AV269" s="204" t="s">
        <v>136</v>
      </c>
      <c r="AW269" s="204" t="s">
        <v>31</v>
      </c>
      <c r="AX269" s="204" t="s">
        <v>80</v>
      </c>
      <c r="AY269" s="206" t="s">
        <v>130</v>
      </c>
    </row>
    <row r="270" s="27" customFormat="true" ht="16.5" hidden="false" customHeight="true" outlineLevel="0" collapsed="false">
      <c r="A270" s="22"/>
      <c r="B270" s="160"/>
      <c r="C270" s="161" t="s">
        <v>398</v>
      </c>
      <c r="D270" s="161" t="s">
        <v>132</v>
      </c>
      <c r="E270" s="162" t="s">
        <v>399</v>
      </c>
      <c r="F270" s="163" t="s">
        <v>400</v>
      </c>
      <c r="G270" s="164" t="s">
        <v>155</v>
      </c>
      <c r="H270" s="165" t="n">
        <v>3</v>
      </c>
      <c r="I270" s="166"/>
      <c r="J270" s="167" t="n">
        <f aca="false">ROUND(I270*H270,2)</f>
        <v>0</v>
      </c>
      <c r="K270" s="163" t="s">
        <v>143</v>
      </c>
      <c r="L270" s="23"/>
      <c r="M270" s="168"/>
      <c r="N270" s="169" t="s">
        <v>40</v>
      </c>
      <c r="O270" s="60"/>
      <c r="P270" s="170" t="n">
        <f aca="false">O270*H270</f>
        <v>0</v>
      </c>
      <c r="Q270" s="170" t="n">
        <v>0</v>
      </c>
      <c r="R270" s="170" t="n">
        <f aca="false">Q270*H270</f>
        <v>0</v>
      </c>
      <c r="S270" s="170" t="n">
        <v>0</v>
      </c>
      <c r="T270" s="171" t="n">
        <f aca="false">S270*H270</f>
        <v>0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72" t="s">
        <v>217</v>
      </c>
      <c r="AT270" s="172" t="s">
        <v>132</v>
      </c>
      <c r="AU270" s="172" t="s">
        <v>82</v>
      </c>
      <c r="AY270" s="3" t="s">
        <v>130</v>
      </c>
      <c r="BE270" s="173" t="n">
        <f aca="false">IF(N270="základní",J270,0)</f>
        <v>0</v>
      </c>
      <c r="BF270" s="173" t="n">
        <f aca="false">IF(N270="snížená",J270,0)</f>
        <v>0</v>
      </c>
      <c r="BG270" s="173" t="n">
        <f aca="false">IF(N270="zákl. přenesená",J270,0)</f>
        <v>0</v>
      </c>
      <c r="BH270" s="173" t="n">
        <f aca="false">IF(N270="sníž. přenesená",J270,0)</f>
        <v>0</v>
      </c>
      <c r="BI270" s="173" t="n">
        <f aca="false">IF(N270="nulová",J270,0)</f>
        <v>0</v>
      </c>
      <c r="BJ270" s="3" t="s">
        <v>80</v>
      </c>
      <c r="BK270" s="173" t="n">
        <f aca="false">ROUND(I270*H270,2)</f>
        <v>0</v>
      </c>
      <c r="BL270" s="3" t="s">
        <v>217</v>
      </c>
      <c r="BM270" s="172" t="s">
        <v>401</v>
      </c>
    </row>
    <row r="271" s="174" customFormat="true" ht="12.8" hidden="false" customHeight="false" outlineLevel="0" collapsed="false">
      <c r="B271" s="175"/>
      <c r="D271" s="176" t="s">
        <v>145</v>
      </c>
      <c r="E271" s="177"/>
      <c r="F271" s="178" t="s">
        <v>402</v>
      </c>
      <c r="H271" s="179" t="n">
        <v>1</v>
      </c>
      <c r="I271" s="180"/>
      <c r="L271" s="175"/>
      <c r="M271" s="181"/>
      <c r="N271" s="182"/>
      <c r="O271" s="182"/>
      <c r="P271" s="182"/>
      <c r="Q271" s="182"/>
      <c r="R271" s="182"/>
      <c r="S271" s="182"/>
      <c r="T271" s="183"/>
      <c r="AT271" s="177" t="s">
        <v>145</v>
      </c>
      <c r="AU271" s="177" t="s">
        <v>82</v>
      </c>
      <c r="AV271" s="174" t="s">
        <v>82</v>
      </c>
      <c r="AW271" s="174" t="s">
        <v>31</v>
      </c>
      <c r="AX271" s="174" t="s">
        <v>75</v>
      </c>
      <c r="AY271" s="177" t="s">
        <v>130</v>
      </c>
    </row>
    <row r="272" s="174" customFormat="true" ht="12.8" hidden="false" customHeight="false" outlineLevel="0" collapsed="false">
      <c r="B272" s="175"/>
      <c r="D272" s="176" t="s">
        <v>145</v>
      </c>
      <c r="E272" s="177"/>
      <c r="F272" s="178" t="s">
        <v>403</v>
      </c>
      <c r="H272" s="179" t="n">
        <v>2</v>
      </c>
      <c r="I272" s="180"/>
      <c r="L272" s="175"/>
      <c r="M272" s="181"/>
      <c r="N272" s="182"/>
      <c r="O272" s="182"/>
      <c r="P272" s="182"/>
      <c r="Q272" s="182"/>
      <c r="R272" s="182"/>
      <c r="S272" s="182"/>
      <c r="T272" s="183"/>
      <c r="AT272" s="177" t="s">
        <v>145</v>
      </c>
      <c r="AU272" s="177" t="s">
        <v>82</v>
      </c>
      <c r="AV272" s="174" t="s">
        <v>82</v>
      </c>
      <c r="AW272" s="174" t="s">
        <v>31</v>
      </c>
      <c r="AX272" s="174" t="s">
        <v>75</v>
      </c>
      <c r="AY272" s="177" t="s">
        <v>130</v>
      </c>
    </row>
    <row r="273" s="204" customFormat="true" ht="12.8" hidden="false" customHeight="false" outlineLevel="0" collapsed="false">
      <c r="B273" s="205"/>
      <c r="D273" s="176" t="s">
        <v>145</v>
      </c>
      <c r="E273" s="206"/>
      <c r="F273" s="207" t="s">
        <v>173</v>
      </c>
      <c r="H273" s="208" t="n">
        <v>3</v>
      </c>
      <c r="I273" s="209"/>
      <c r="L273" s="205"/>
      <c r="M273" s="210"/>
      <c r="N273" s="211"/>
      <c r="O273" s="211"/>
      <c r="P273" s="211"/>
      <c r="Q273" s="211"/>
      <c r="R273" s="211"/>
      <c r="S273" s="211"/>
      <c r="T273" s="212"/>
      <c r="AT273" s="206" t="s">
        <v>145</v>
      </c>
      <c r="AU273" s="206" t="s">
        <v>82</v>
      </c>
      <c r="AV273" s="204" t="s">
        <v>136</v>
      </c>
      <c r="AW273" s="204" t="s">
        <v>31</v>
      </c>
      <c r="AX273" s="204" t="s">
        <v>80</v>
      </c>
      <c r="AY273" s="206" t="s">
        <v>130</v>
      </c>
    </row>
    <row r="274" s="27" customFormat="true" ht="21.75" hidden="false" customHeight="true" outlineLevel="0" collapsed="false">
      <c r="A274" s="22"/>
      <c r="B274" s="160"/>
      <c r="C274" s="161" t="s">
        <v>404</v>
      </c>
      <c r="D274" s="161" t="s">
        <v>132</v>
      </c>
      <c r="E274" s="162" t="s">
        <v>405</v>
      </c>
      <c r="F274" s="163" t="s">
        <v>406</v>
      </c>
      <c r="G274" s="164" t="s">
        <v>155</v>
      </c>
      <c r="H274" s="165" t="n">
        <v>5</v>
      </c>
      <c r="I274" s="166"/>
      <c r="J274" s="167" t="n">
        <f aca="false">ROUND(I274*H274,2)</f>
        <v>0</v>
      </c>
      <c r="K274" s="163" t="s">
        <v>143</v>
      </c>
      <c r="L274" s="23"/>
      <c r="M274" s="168"/>
      <c r="N274" s="169" t="s">
        <v>40</v>
      </c>
      <c r="O274" s="60"/>
      <c r="P274" s="170" t="n">
        <f aca="false">O274*H274</f>
        <v>0</v>
      </c>
      <c r="Q274" s="170" t="n">
        <v>0</v>
      </c>
      <c r="R274" s="170" t="n">
        <f aca="false">Q274*H274</f>
        <v>0</v>
      </c>
      <c r="S274" s="170" t="n">
        <v>0</v>
      </c>
      <c r="T274" s="171" t="n">
        <f aca="false">S274*H274</f>
        <v>0</v>
      </c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R274" s="172" t="s">
        <v>217</v>
      </c>
      <c r="AT274" s="172" t="s">
        <v>132</v>
      </c>
      <c r="AU274" s="172" t="s">
        <v>82</v>
      </c>
      <c r="AY274" s="3" t="s">
        <v>130</v>
      </c>
      <c r="BE274" s="173" t="n">
        <f aca="false">IF(N274="základní",J274,0)</f>
        <v>0</v>
      </c>
      <c r="BF274" s="173" t="n">
        <f aca="false">IF(N274="snížená",J274,0)</f>
        <v>0</v>
      </c>
      <c r="BG274" s="173" t="n">
        <f aca="false">IF(N274="zákl. přenesená",J274,0)</f>
        <v>0</v>
      </c>
      <c r="BH274" s="173" t="n">
        <f aca="false">IF(N274="sníž. přenesená",J274,0)</f>
        <v>0</v>
      </c>
      <c r="BI274" s="173" t="n">
        <f aca="false">IF(N274="nulová",J274,0)</f>
        <v>0</v>
      </c>
      <c r="BJ274" s="3" t="s">
        <v>80</v>
      </c>
      <c r="BK274" s="173" t="n">
        <f aca="false">ROUND(I274*H274,2)</f>
        <v>0</v>
      </c>
      <c r="BL274" s="3" t="s">
        <v>217</v>
      </c>
      <c r="BM274" s="172" t="s">
        <v>407</v>
      </c>
    </row>
    <row r="275" s="174" customFormat="true" ht="12.8" hidden="false" customHeight="false" outlineLevel="0" collapsed="false">
      <c r="B275" s="175"/>
      <c r="D275" s="176" t="s">
        <v>145</v>
      </c>
      <c r="E275" s="177"/>
      <c r="F275" s="178" t="s">
        <v>408</v>
      </c>
      <c r="H275" s="179" t="n">
        <v>5</v>
      </c>
      <c r="I275" s="180"/>
      <c r="L275" s="175"/>
      <c r="M275" s="181"/>
      <c r="N275" s="182"/>
      <c r="O275" s="182"/>
      <c r="P275" s="182"/>
      <c r="Q275" s="182"/>
      <c r="R275" s="182"/>
      <c r="S275" s="182"/>
      <c r="T275" s="183"/>
      <c r="AT275" s="177" t="s">
        <v>145</v>
      </c>
      <c r="AU275" s="177" t="s">
        <v>82</v>
      </c>
      <c r="AV275" s="174" t="s">
        <v>82</v>
      </c>
      <c r="AW275" s="174" t="s">
        <v>31</v>
      </c>
      <c r="AX275" s="174" t="s">
        <v>75</v>
      </c>
      <c r="AY275" s="177" t="s">
        <v>130</v>
      </c>
    </row>
    <row r="276" s="204" customFormat="true" ht="12.8" hidden="false" customHeight="false" outlineLevel="0" collapsed="false">
      <c r="B276" s="205"/>
      <c r="D276" s="176" t="s">
        <v>145</v>
      </c>
      <c r="E276" s="206"/>
      <c r="F276" s="207" t="s">
        <v>173</v>
      </c>
      <c r="H276" s="208" t="n">
        <v>5</v>
      </c>
      <c r="I276" s="209"/>
      <c r="L276" s="205"/>
      <c r="M276" s="210"/>
      <c r="N276" s="211"/>
      <c r="O276" s="211"/>
      <c r="P276" s="211"/>
      <c r="Q276" s="211"/>
      <c r="R276" s="211"/>
      <c r="S276" s="211"/>
      <c r="T276" s="212"/>
      <c r="AT276" s="206" t="s">
        <v>145</v>
      </c>
      <c r="AU276" s="206" t="s">
        <v>82</v>
      </c>
      <c r="AV276" s="204" t="s">
        <v>136</v>
      </c>
      <c r="AW276" s="204" t="s">
        <v>31</v>
      </c>
      <c r="AX276" s="204" t="s">
        <v>80</v>
      </c>
      <c r="AY276" s="206" t="s">
        <v>130</v>
      </c>
    </row>
    <row r="277" s="27" customFormat="true" ht="21.75" hidden="false" customHeight="true" outlineLevel="0" collapsed="false">
      <c r="A277" s="22"/>
      <c r="B277" s="160"/>
      <c r="C277" s="161" t="s">
        <v>409</v>
      </c>
      <c r="D277" s="161" t="s">
        <v>132</v>
      </c>
      <c r="E277" s="162" t="s">
        <v>410</v>
      </c>
      <c r="F277" s="163" t="s">
        <v>411</v>
      </c>
      <c r="G277" s="164" t="s">
        <v>309</v>
      </c>
      <c r="H277" s="165" t="n">
        <v>34</v>
      </c>
      <c r="I277" s="166"/>
      <c r="J277" s="167" t="n">
        <f aca="false">ROUND(I277*H277,2)</f>
        <v>0</v>
      </c>
      <c r="K277" s="163" t="s">
        <v>143</v>
      </c>
      <c r="L277" s="23"/>
      <c r="M277" s="168"/>
      <c r="N277" s="169" t="s">
        <v>40</v>
      </c>
      <c r="O277" s="60"/>
      <c r="P277" s="170" t="n">
        <f aca="false">O277*H277</f>
        <v>0</v>
      </c>
      <c r="Q277" s="170" t="n">
        <v>0</v>
      </c>
      <c r="R277" s="170" t="n">
        <f aca="false">Q277*H277</f>
        <v>0</v>
      </c>
      <c r="S277" s="170" t="n">
        <v>0</v>
      </c>
      <c r="T277" s="171" t="n">
        <f aca="false">S277*H277</f>
        <v>0</v>
      </c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R277" s="172" t="s">
        <v>217</v>
      </c>
      <c r="AT277" s="172" t="s">
        <v>132</v>
      </c>
      <c r="AU277" s="172" t="s">
        <v>82</v>
      </c>
      <c r="AY277" s="3" t="s">
        <v>130</v>
      </c>
      <c r="BE277" s="173" t="n">
        <f aca="false">IF(N277="základní",J277,0)</f>
        <v>0</v>
      </c>
      <c r="BF277" s="173" t="n">
        <f aca="false">IF(N277="snížená",J277,0)</f>
        <v>0</v>
      </c>
      <c r="BG277" s="173" t="n">
        <f aca="false">IF(N277="zákl. přenesená",J277,0)</f>
        <v>0</v>
      </c>
      <c r="BH277" s="173" t="n">
        <f aca="false">IF(N277="sníž. přenesená",J277,0)</f>
        <v>0</v>
      </c>
      <c r="BI277" s="173" t="n">
        <f aca="false">IF(N277="nulová",J277,0)</f>
        <v>0</v>
      </c>
      <c r="BJ277" s="3" t="s">
        <v>80</v>
      </c>
      <c r="BK277" s="173" t="n">
        <f aca="false">ROUND(I277*H277,2)</f>
        <v>0</v>
      </c>
      <c r="BL277" s="3" t="s">
        <v>217</v>
      </c>
      <c r="BM277" s="172" t="s">
        <v>412</v>
      </c>
    </row>
    <row r="278" s="27" customFormat="true" ht="33" hidden="false" customHeight="true" outlineLevel="0" collapsed="false">
      <c r="A278" s="22"/>
      <c r="B278" s="160"/>
      <c r="C278" s="161" t="s">
        <v>413</v>
      </c>
      <c r="D278" s="161" t="s">
        <v>132</v>
      </c>
      <c r="E278" s="162" t="s">
        <v>414</v>
      </c>
      <c r="F278" s="163" t="s">
        <v>415</v>
      </c>
      <c r="G278" s="164" t="s">
        <v>142</v>
      </c>
      <c r="H278" s="165" t="n">
        <v>0.058</v>
      </c>
      <c r="I278" s="166"/>
      <c r="J278" s="167" t="n">
        <f aca="false">ROUND(I278*H278,2)</f>
        <v>0</v>
      </c>
      <c r="K278" s="163" t="s">
        <v>143</v>
      </c>
      <c r="L278" s="23"/>
      <c r="M278" s="168"/>
      <c r="N278" s="169" t="s">
        <v>40</v>
      </c>
      <c r="O278" s="60"/>
      <c r="P278" s="170" t="n">
        <f aca="false">O278*H278</f>
        <v>0</v>
      </c>
      <c r="Q278" s="170" t="n">
        <v>0</v>
      </c>
      <c r="R278" s="170" t="n">
        <f aca="false">Q278*H278</f>
        <v>0</v>
      </c>
      <c r="S278" s="170" t="n">
        <v>0</v>
      </c>
      <c r="T278" s="171" t="n">
        <f aca="false">S278*H278</f>
        <v>0</v>
      </c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R278" s="172" t="s">
        <v>217</v>
      </c>
      <c r="AT278" s="172" t="s">
        <v>132</v>
      </c>
      <c r="AU278" s="172" t="s">
        <v>82</v>
      </c>
      <c r="AY278" s="3" t="s">
        <v>130</v>
      </c>
      <c r="BE278" s="173" t="n">
        <f aca="false">IF(N278="základní",J278,0)</f>
        <v>0</v>
      </c>
      <c r="BF278" s="173" t="n">
        <f aca="false">IF(N278="snížená",J278,0)</f>
        <v>0</v>
      </c>
      <c r="BG278" s="173" t="n">
        <f aca="false">IF(N278="zákl. přenesená",J278,0)</f>
        <v>0</v>
      </c>
      <c r="BH278" s="173" t="n">
        <f aca="false">IF(N278="sníž. přenesená",J278,0)</f>
        <v>0</v>
      </c>
      <c r="BI278" s="173" t="n">
        <f aca="false">IF(N278="nulová",J278,0)</f>
        <v>0</v>
      </c>
      <c r="BJ278" s="3" t="s">
        <v>80</v>
      </c>
      <c r="BK278" s="173" t="n">
        <f aca="false">ROUND(I278*H278,2)</f>
        <v>0</v>
      </c>
      <c r="BL278" s="3" t="s">
        <v>217</v>
      </c>
      <c r="BM278" s="172" t="s">
        <v>416</v>
      </c>
    </row>
    <row r="279" s="27" customFormat="true" ht="24.15" hidden="false" customHeight="true" outlineLevel="0" collapsed="false">
      <c r="A279" s="22"/>
      <c r="B279" s="160"/>
      <c r="C279" s="161" t="s">
        <v>417</v>
      </c>
      <c r="D279" s="161" t="s">
        <v>132</v>
      </c>
      <c r="E279" s="162" t="s">
        <v>418</v>
      </c>
      <c r="F279" s="163" t="s">
        <v>419</v>
      </c>
      <c r="G279" s="164" t="s">
        <v>420</v>
      </c>
      <c r="H279" s="213"/>
      <c r="I279" s="166"/>
      <c r="J279" s="167" t="n">
        <f aca="false">ROUND(I279*H279,2)</f>
        <v>0</v>
      </c>
      <c r="K279" s="163" t="s">
        <v>143</v>
      </c>
      <c r="L279" s="23"/>
      <c r="M279" s="168"/>
      <c r="N279" s="169" t="s">
        <v>40</v>
      </c>
      <c r="O279" s="60"/>
      <c r="P279" s="170" t="n">
        <f aca="false">O279*H279</f>
        <v>0</v>
      </c>
      <c r="Q279" s="170" t="n">
        <v>0</v>
      </c>
      <c r="R279" s="170" t="n">
        <f aca="false">Q279*H279</f>
        <v>0</v>
      </c>
      <c r="S279" s="170" t="n">
        <v>0</v>
      </c>
      <c r="T279" s="171" t="n">
        <f aca="false">S279*H279</f>
        <v>0</v>
      </c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R279" s="172" t="s">
        <v>217</v>
      </c>
      <c r="AT279" s="172" t="s">
        <v>132</v>
      </c>
      <c r="AU279" s="172" t="s">
        <v>82</v>
      </c>
      <c r="AY279" s="3" t="s">
        <v>130</v>
      </c>
      <c r="BE279" s="173" t="n">
        <f aca="false">IF(N279="základní",J279,0)</f>
        <v>0</v>
      </c>
      <c r="BF279" s="173" t="n">
        <f aca="false">IF(N279="snížená",J279,0)</f>
        <v>0</v>
      </c>
      <c r="BG279" s="173" t="n">
        <f aca="false">IF(N279="zákl. přenesená",J279,0)</f>
        <v>0</v>
      </c>
      <c r="BH279" s="173" t="n">
        <f aca="false">IF(N279="sníž. přenesená",J279,0)</f>
        <v>0</v>
      </c>
      <c r="BI279" s="173" t="n">
        <f aca="false">IF(N279="nulová",J279,0)</f>
        <v>0</v>
      </c>
      <c r="BJ279" s="3" t="s">
        <v>80</v>
      </c>
      <c r="BK279" s="173" t="n">
        <f aca="false">ROUND(I279*H279,2)</f>
        <v>0</v>
      </c>
      <c r="BL279" s="3" t="s">
        <v>217</v>
      </c>
      <c r="BM279" s="172" t="s">
        <v>421</v>
      </c>
    </row>
    <row r="280" s="146" customFormat="true" ht="22.8" hidden="false" customHeight="true" outlineLevel="0" collapsed="false">
      <c r="B280" s="147"/>
      <c r="D280" s="148" t="s">
        <v>74</v>
      </c>
      <c r="E280" s="158" t="s">
        <v>422</v>
      </c>
      <c r="F280" s="158" t="s">
        <v>423</v>
      </c>
      <c r="I280" s="150"/>
      <c r="J280" s="159" t="n">
        <f aca="false">BK280</f>
        <v>0</v>
      </c>
      <c r="L280" s="147"/>
      <c r="M280" s="152"/>
      <c r="N280" s="153"/>
      <c r="O280" s="153"/>
      <c r="P280" s="154" t="n">
        <f aca="false">SUM(P281:P297)</f>
        <v>0</v>
      </c>
      <c r="Q280" s="153"/>
      <c r="R280" s="154" t="n">
        <f aca="false">SUM(R281:R297)</f>
        <v>0.10744</v>
      </c>
      <c r="S280" s="153"/>
      <c r="T280" s="155" t="n">
        <f aca="false">SUM(T281:T297)</f>
        <v>0</v>
      </c>
      <c r="AR280" s="148" t="s">
        <v>82</v>
      </c>
      <c r="AT280" s="156" t="s">
        <v>74</v>
      </c>
      <c r="AU280" s="156" t="s">
        <v>80</v>
      </c>
      <c r="AY280" s="148" t="s">
        <v>130</v>
      </c>
      <c r="BK280" s="157" t="n">
        <f aca="false">SUM(BK281:BK297)</f>
        <v>0</v>
      </c>
    </row>
    <row r="281" s="27" customFormat="true" ht="24.15" hidden="false" customHeight="true" outlineLevel="0" collapsed="false">
      <c r="A281" s="22"/>
      <c r="B281" s="160"/>
      <c r="C281" s="161" t="s">
        <v>424</v>
      </c>
      <c r="D281" s="161" t="s">
        <v>132</v>
      </c>
      <c r="E281" s="162" t="s">
        <v>425</v>
      </c>
      <c r="F281" s="163" t="s">
        <v>426</v>
      </c>
      <c r="G281" s="164" t="s">
        <v>309</v>
      </c>
      <c r="H281" s="165" t="n">
        <v>40</v>
      </c>
      <c r="I281" s="166"/>
      <c r="J281" s="167" t="n">
        <f aca="false">ROUND(I281*H281,2)</f>
        <v>0</v>
      </c>
      <c r="K281" s="163" t="s">
        <v>143</v>
      </c>
      <c r="L281" s="23"/>
      <c r="M281" s="168"/>
      <c r="N281" s="169" t="s">
        <v>40</v>
      </c>
      <c r="O281" s="60"/>
      <c r="P281" s="170" t="n">
        <f aca="false">O281*H281</f>
        <v>0</v>
      </c>
      <c r="Q281" s="170" t="n">
        <v>0.00084</v>
      </c>
      <c r="R281" s="170" t="n">
        <f aca="false">Q281*H281</f>
        <v>0.0336</v>
      </c>
      <c r="S281" s="170" t="n">
        <v>0</v>
      </c>
      <c r="T281" s="171" t="n">
        <f aca="false">S281*H281</f>
        <v>0</v>
      </c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R281" s="172" t="s">
        <v>217</v>
      </c>
      <c r="AT281" s="172" t="s">
        <v>132</v>
      </c>
      <c r="AU281" s="172" t="s">
        <v>82</v>
      </c>
      <c r="AY281" s="3" t="s">
        <v>130</v>
      </c>
      <c r="BE281" s="173" t="n">
        <f aca="false">IF(N281="základní",J281,0)</f>
        <v>0</v>
      </c>
      <c r="BF281" s="173" t="n">
        <f aca="false">IF(N281="snížená",J281,0)</f>
        <v>0</v>
      </c>
      <c r="BG281" s="173" t="n">
        <f aca="false">IF(N281="zákl. přenesená",J281,0)</f>
        <v>0</v>
      </c>
      <c r="BH281" s="173" t="n">
        <f aca="false">IF(N281="sníž. přenesená",J281,0)</f>
        <v>0</v>
      </c>
      <c r="BI281" s="173" t="n">
        <f aca="false">IF(N281="nulová",J281,0)</f>
        <v>0</v>
      </c>
      <c r="BJ281" s="3" t="s">
        <v>80</v>
      </c>
      <c r="BK281" s="173" t="n">
        <f aca="false">ROUND(I281*H281,2)</f>
        <v>0</v>
      </c>
      <c r="BL281" s="3" t="s">
        <v>217</v>
      </c>
      <c r="BM281" s="172" t="s">
        <v>427</v>
      </c>
    </row>
    <row r="282" s="27" customFormat="true" ht="24.15" hidden="false" customHeight="true" outlineLevel="0" collapsed="false">
      <c r="A282" s="22"/>
      <c r="B282" s="160"/>
      <c r="C282" s="161" t="s">
        <v>428</v>
      </c>
      <c r="D282" s="161" t="s">
        <v>132</v>
      </c>
      <c r="E282" s="162" t="s">
        <v>429</v>
      </c>
      <c r="F282" s="163" t="s">
        <v>430</v>
      </c>
      <c r="G282" s="164" t="s">
        <v>309</v>
      </c>
      <c r="H282" s="165" t="n">
        <v>32</v>
      </c>
      <c r="I282" s="166"/>
      <c r="J282" s="167" t="n">
        <f aca="false">ROUND(I282*H282,2)</f>
        <v>0</v>
      </c>
      <c r="K282" s="163" t="s">
        <v>143</v>
      </c>
      <c r="L282" s="23"/>
      <c r="M282" s="168"/>
      <c r="N282" s="169" t="s">
        <v>40</v>
      </c>
      <c r="O282" s="60"/>
      <c r="P282" s="170" t="n">
        <f aca="false">O282*H282</f>
        <v>0</v>
      </c>
      <c r="Q282" s="170" t="n">
        <v>0.00116</v>
      </c>
      <c r="R282" s="170" t="n">
        <f aca="false">Q282*H282</f>
        <v>0.03712</v>
      </c>
      <c r="S282" s="170" t="n">
        <v>0</v>
      </c>
      <c r="T282" s="171" t="n">
        <f aca="false">S282*H282</f>
        <v>0</v>
      </c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R282" s="172" t="s">
        <v>217</v>
      </c>
      <c r="AT282" s="172" t="s">
        <v>132</v>
      </c>
      <c r="AU282" s="172" t="s">
        <v>82</v>
      </c>
      <c r="AY282" s="3" t="s">
        <v>130</v>
      </c>
      <c r="BE282" s="173" t="n">
        <f aca="false">IF(N282="základní",J282,0)</f>
        <v>0</v>
      </c>
      <c r="BF282" s="173" t="n">
        <f aca="false">IF(N282="snížená",J282,0)</f>
        <v>0</v>
      </c>
      <c r="BG282" s="173" t="n">
        <f aca="false">IF(N282="zákl. přenesená",J282,0)</f>
        <v>0</v>
      </c>
      <c r="BH282" s="173" t="n">
        <f aca="false">IF(N282="sníž. přenesená",J282,0)</f>
        <v>0</v>
      </c>
      <c r="BI282" s="173" t="n">
        <f aca="false">IF(N282="nulová",J282,0)</f>
        <v>0</v>
      </c>
      <c r="BJ282" s="3" t="s">
        <v>80</v>
      </c>
      <c r="BK282" s="173" t="n">
        <f aca="false">ROUND(I282*H282,2)</f>
        <v>0</v>
      </c>
      <c r="BL282" s="3" t="s">
        <v>217</v>
      </c>
      <c r="BM282" s="172" t="s">
        <v>431</v>
      </c>
    </row>
    <row r="283" s="27" customFormat="true" ht="24.15" hidden="false" customHeight="true" outlineLevel="0" collapsed="false">
      <c r="A283" s="22"/>
      <c r="B283" s="160"/>
      <c r="C283" s="161" t="s">
        <v>432</v>
      </c>
      <c r="D283" s="161" t="s">
        <v>132</v>
      </c>
      <c r="E283" s="162" t="s">
        <v>433</v>
      </c>
      <c r="F283" s="163" t="s">
        <v>434</v>
      </c>
      <c r="G283" s="164" t="s">
        <v>309</v>
      </c>
      <c r="H283" s="165" t="n">
        <v>8</v>
      </c>
      <c r="I283" s="166"/>
      <c r="J283" s="167" t="n">
        <f aca="false">ROUND(I283*H283,2)</f>
        <v>0</v>
      </c>
      <c r="K283" s="163" t="s">
        <v>143</v>
      </c>
      <c r="L283" s="23"/>
      <c r="M283" s="168"/>
      <c r="N283" s="169" t="s">
        <v>40</v>
      </c>
      <c r="O283" s="60"/>
      <c r="P283" s="170" t="n">
        <f aca="false">O283*H283</f>
        <v>0</v>
      </c>
      <c r="Q283" s="170" t="n">
        <v>0.00144</v>
      </c>
      <c r="R283" s="170" t="n">
        <f aca="false">Q283*H283</f>
        <v>0.01152</v>
      </c>
      <c r="S283" s="170" t="n">
        <v>0</v>
      </c>
      <c r="T283" s="171" t="n">
        <f aca="false">S283*H283</f>
        <v>0</v>
      </c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R283" s="172" t="s">
        <v>217</v>
      </c>
      <c r="AT283" s="172" t="s">
        <v>132</v>
      </c>
      <c r="AU283" s="172" t="s">
        <v>82</v>
      </c>
      <c r="AY283" s="3" t="s">
        <v>130</v>
      </c>
      <c r="BE283" s="173" t="n">
        <f aca="false">IF(N283="základní",J283,0)</f>
        <v>0</v>
      </c>
      <c r="BF283" s="173" t="n">
        <f aca="false">IF(N283="snížená",J283,0)</f>
        <v>0</v>
      </c>
      <c r="BG283" s="173" t="n">
        <f aca="false">IF(N283="zákl. přenesená",J283,0)</f>
        <v>0</v>
      </c>
      <c r="BH283" s="173" t="n">
        <f aca="false">IF(N283="sníž. přenesená",J283,0)</f>
        <v>0</v>
      </c>
      <c r="BI283" s="173" t="n">
        <f aca="false">IF(N283="nulová",J283,0)</f>
        <v>0</v>
      </c>
      <c r="BJ283" s="3" t="s">
        <v>80</v>
      </c>
      <c r="BK283" s="173" t="n">
        <f aca="false">ROUND(I283*H283,2)</f>
        <v>0</v>
      </c>
      <c r="BL283" s="3" t="s">
        <v>217</v>
      </c>
      <c r="BM283" s="172" t="s">
        <v>435</v>
      </c>
    </row>
    <row r="284" s="27" customFormat="true" ht="37.8" hidden="false" customHeight="true" outlineLevel="0" collapsed="false">
      <c r="A284" s="22"/>
      <c r="B284" s="160"/>
      <c r="C284" s="161" t="s">
        <v>436</v>
      </c>
      <c r="D284" s="161" t="s">
        <v>132</v>
      </c>
      <c r="E284" s="162" t="s">
        <v>437</v>
      </c>
      <c r="F284" s="163" t="s">
        <v>438</v>
      </c>
      <c r="G284" s="164" t="s">
        <v>309</v>
      </c>
      <c r="H284" s="165" t="n">
        <v>40</v>
      </c>
      <c r="I284" s="166"/>
      <c r="J284" s="167" t="n">
        <f aca="false">ROUND(I284*H284,2)</f>
        <v>0</v>
      </c>
      <c r="K284" s="163" t="s">
        <v>143</v>
      </c>
      <c r="L284" s="23"/>
      <c r="M284" s="168"/>
      <c r="N284" s="169" t="s">
        <v>40</v>
      </c>
      <c r="O284" s="60"/>
      <c r="P284" s="170" t="n">
        <f aca="false">O284*H284</f>
        <v>0</v>
      </c>
      <c r="Q284" s="170" t="n">
        <v>5E-005</v>
      </c>
      <c r="R284" s="170" t="n">
        <f aca="false">Q284*H284</f>
        <v>0.002</v>
      </c>
      <c r="S284" s="170" t="n">
        <v>0</v>
      </c>
      <c r="T284" s="171" t="n">
        <f aca="false">S284*H284</f>
        <v>0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172" t="s">
        <v>217</v>
      </c>
      <c r="AT284" s="172" t="s">
        <v>132</v>
      </c>
      <c r="AU284" s="172" t="s">
        <v>82</v>
      </c>
      <c r="AY284" s="3" t="s">
        <v>130</v>
      </c>
      <c r="BE284" s="173" t="n">
        <f aca="false">IF(N284="základní",J284,0)</f>
        <v>0</v>
      </c>
      <c r="BF284" s="173" t="n">
        <f aca="false">IF(N284="snížená",J284,0)</f>
        <v>0</v>
      </c>
      <c r="BG284" s="173" t="n">
        <f aca="false">IF(N284="zákl. přenesená",J284,0)</f>
        <v>0</v>
      </c>
      <c r="BH284" s="173" t="n">
        <f aca="false">IF(N284="sníž. přenesená",J284,0)</f>
        <v>0</v>
      </c>
      <c r="BI284" s="173" t="n">
        <f aca="false">IF(N284="nulová",J284,0)</f>
        <v>0</v>
      </c>
      <c r="BJ284" s="3" t="s">
        <v>80</v>
      </c>
      <c r="BK284" s="173" t="n">
        <f aca="false">ROUND(I284*H284,2)</f>
        <v>0</v>
      </c>
      <c r="BL284" s="3" t="s">
        <v>217</v>
      </c>
      <c r="BM284" s="172" t="s">
        <v>439</v>
      </c>
    </row>
    <row r="285" s="27" customFormat="true" ht="37.8" hidden="false" customHeight="true" outlineLevel="0" collapsed="false">
      <c r="A285" s="22"/>
      <c r="B285" s="160"/>
      <c r="C285" s="161" t="s">
        <v>440</v>
      </c>
      <c r="D285" s="161" t="s">
        <v>132</v>
      </c>
      <c r="E285" s="162" t="s">
        <v>441</v>
      </c>
      <c r="F285" s="163" t="s">
        <v>442</v>
      </c>
      <c r="G285" s="164" t="s">
        <v>309</v>
      </c>
      <c r="H285" s="165" t="n">
        <v>40</v>
      </c>
      <c r="I285" s="166"/>
      <c r="J285" s="167" t="n">
        <f aca="false">ROUND(I285*H285,2)</f>
        <v>0</v>
      </c>
      <c r="K285" s="163" t="s">
        <v>143</v>
      </c>
      <c r="L285" s="23"/>
      <c r="M285" s="168"/>
      <c r="N285" s="169" t="s">
        <v>40</v>
      </c>
      <c r="O285" s="60"/>
      <c r="P285" s="170" t="n">
        <f aca="false">O285*H285</f>
        <v>0</v>
      </c>
      <c r="Q285" s="170" t="n">
        <v>7E-005</v>
      </c>
      <c r="R285" s="170" t="n">
        <f aca="false">Q285*H285</f>
        <v>0.0028</v>
      </c>
      <c r="S285" s="170" t="n">
        <v>0</v>
      </c>
      <c r="T285" s="171" t="n">
        <f aca="false">S285*H285</f>
        <v>0</v>
      </c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R285" s="172" t="s">
        <v>217</v>
      </c>
      <c r="AT285" s="172" t="s">
        <v>132</v>
      </c>
      <c r="AU285" s="172" t="s">
        <v>82</v>
      </c>
      <c r="AY285" s="3" t="s">
        <v>130</v>
      </c>
      <c r="BE285" s="173" t="n">
        <f aca="false">IF(N285="základní",J285,0)</f>
        <v>0</v>
      </c>
      <c r="BF285" s="173" t="n">
        <f aca="false">IF(N285="snížená",J285,0)</f>
        <v>0</v>
      </c>
      <c r="BG285" s="173" t="n">
        <f aca="false">IF(N285="zákl. přenesená",J285,0)</f>
        <v>0</v>
      </c>
      <c r="BH285" s="173" t="n">
        <f aca="false">IF(N285="sníž. přenesená",J285,0)</f>
        <v>0</v>
      </c>
      <c r="BI285" s="173" t="n">
        <f aca="false">IF(N285="nulová",J285,0)</f>
        <v>0</v>
      </c>
      <c r="BJ285" s="3" t="s">
        <v>80</v>
      </c>
      <c r="BK285" s="173" t="n">
        <f aca="false">ROUND(I285*H285,2)</f>
        <v>0</v>
      </c>
      <c r="BL285" s="3" t="s">
        <v>217</v>
      </c>
      <c r="BM285" s="172" t="s">
        <v>443</v>
      </c>
    </row>
    <row r="286" s="27" customFormat="true" ht="16.5" hidden="false" customHeight="true" outlineLevel="0" collapsed="false">
      <c r="A286" s="22"/>
      <c r="B286" s="160"/>
      <c r="C286" s="161" t="s">
        <v>444</v>
      </c>
      <c r="D286" s="161" t="s">
        <v>132</v>
      </c>
      <c r="E286" s="162" t="s">
        <v>445</v>
      </c>
      <c r="F286" s="163" t="s">
        <v>446</v>
      </c>
      <c r="G286" s="164" t="s">
        <v>155</v>
      </c>
      <c r="H286" s="165" t="n">
        <v>27</v>
      </c>
      <c r="I286" s="166"/>
      <c r="J286" s="167" t="n">
        <f aca="false">ROUND(I286*H286,2)</f>
        <v>0</v>
      </c>
      <c r="K286" s="163" t="s">
        <v>143</v>
      </c>
      <c r="L286" s="23"/>
      <c r="M286" s="168"/>
      <c r="N286" s="169" t="s">
        <v>40</v>
      </c>
      <c r="O286" s="60"/>
      <c r="P286" s="170" t="n">
        <f aca="false">O286*H286</f>
        <v>0</v>
      </c>
      <c r="Q286" s="170" t="n">
        <v>0</v>
      </c>
      <c r="R286" s="170" t="n">
        <f aca="false">Q286*H286</f>
        <v>0</v>
      </c>
      <c r="S286" s="170" t="n">
        <v>0</v>
      </c>
      <c r="T286" s="171" t="n">
        <f aca="false">S286*H286</f>
        <v>0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72" t="s">
        <v>217</v>
      </c>
      <c r="AT286" s="172" t="s">
        <v>132</v>
      </c>
      <c r="AU286" s="172" t="s">
        <v>82</v>
      </c>
      <c r="AY286" s="3" t="s">
        <v>130</v>
      </c>
      <c r="BE286" s="173" t="n">
        <f aca="false">IF(N286="základní",J286,0)</f>
        <v>0</v>
      </c>
      <c r="BF286" s="173" t="n">
        <f aca="false">IF(N286="snížená",J286,0)</f>
        <v>0</v>
      </c>
      <c r="BG286" s="173" t="n">
        <f aca="false">IF(N286="zákl. přenesená",J286,0)</f>
        <v>0</v>
      </c>
      <c r="BH286" s="173" t="n">
        <f aca="false">IF(N286="sníž. přenesená",J286,0)</f>
        <v>0</v>
      </c>
      <c r="BI286" s="173" t="n">
        <f aca="false">IF(N286="nulová",J286,0)</f>
        <v>0</v>
      </c>
      <c r="BJ286" s="3" t="s">
        <v>80</v>
      </c>
      <c r="BK286" s="173" t="n">
        <f aca="false">ROUND(I286*H286,2)</f>
        <v>0</v>
      </c>
      <c r="BL286" s="3" t="s">
        <v>217</v>
      </c>
      <c r="BM286" s="172" t="s">
        <v>447</v>
      </c>
    </row>
    <row r="287" s="174" customFormat="true" ht="12.8" hidden="false" customHeight="false" outlineLevel="0" collapsed="false">
      <c r="B287" s="175"/>
      <c r="D287" s="176" t="s">
        <v>145</v>
      </c>
      <c r="E287" s="177"/>
      <c r="F287" s="178" t="s">
        <v>448</v>
      </c>
      <c r="H287" s="179" t="n">
        <v>8</v>
      </c>
      <c r="I287" s="180"/>
      <c r="L287" s="175"/>
      <c r="M287" s="181"/>
      <c r="N287" s="182"/>
      <c r="O287" s="182"/>
      <c r="P287" s="182"/>
      <c r="Q287" s="182"/>
      <c r="R287" s="182"/>
      <c r="S287" s="182"/>
      <c r="T287" s="183"/>
      <c r="AT287" s="177" t="s">
        <v>145</v>
      </c>
      <c r="AU287" s="177" t="s">
        <v>82</v>
      </c>
      <c r="AV287" s="174" t="s">
        <v>82</v>
      </c>
      <c r="AW287" s="174" t="s">
        <v>31</v>
      </c>
      <c r="AX287" s="174" t="s">
        <v>75</v>
      </c>
      <c r="AY287" s="177" t="s">
        <v>130</v>
      </c>
    </row>
    <row r="288" s="174" customFormat="true" ht="12.8" hidden="false" customHeight="false" outlineLevel="0" collapsed="false">
      <c r="B288" s="175"/>
      <c r="D288" s="176" t="s">
        <v>145</v>
      </c>
      <c r="E288" s="177"/>
      <c r="F288" s="178" t="s">
        <v>449</v>
      </c>
      <c r="H288" s="179" t="n">
        <v>2</v>
      </c>
      <c r="I288" s="180"/>
      <c r="L288" s="175"/>
      <c r="M288" s="181"/>
      <c r="N288" s="182"/>
      <c r="O288" s="182"/>
      <c r="P288" s="182"/>
      <c r="Q288" s="182"/>
      <c r="R288" s="182"/>
      <c r="S288" s="182"/>
      <c r="T288" s="183"/>
      <c r="AT288" s="177" t="s">
        <v>145</v>
      </c>
      <c r="AU288" s="177" t="s">
        <v>82</v>
      </c>
      <c r="AV288" s="174" t="s">
        <v>82</v>
      </c>
      <c r="AW288" s="174" t="s">
        <v>31</v>
      </c>
      <c r="AX288" s="174" t="s">
        <v>75</v>
      </c>
      <c r="AY288" s="177" t="s">
        <v>130</v>
      </c>
    </row>
    <row r="289" s="174" customFormat="true" ht="12.8" hidden="false" customHeight="false" outlineLevel="0" collapsed="false">
      <c r="B289" s="175"/>
      <c r="D289" s="176" t="s">
        <v>145</v>
      </c>
      <c r="E289" s="177"/>
      <c r="F289" s="178" t="s">
        <v>450</v>
      </c>
      <c r="H289" s="179" t="n">
        <v>2</v>
      </c>
      <c r="I289" s="180"/>
      <c r="L289" s="175"/>
      <c r="M289" s="181"/>
      <c r="N289" s="182"/>
      <c r="O289" s="182"/>
      <c r="P289" s="182"/>
      <c r="Q289" s="182"/>
      <c r="R289" s="182"/>
      <c r="S289" s="182"/>
      <c r="T289" s="183"/>
      <c r="AT289" s="177" t="s">
        <v>145</v>
      </c>
      <c r="AU289" s="177" t="s">
        <v>82</v>
      </c>
      <c r="AV289" s="174" t="s">
        <v>82</v>
      </c>
      <c r="AW289" s="174" t="s">
        <v>31</v>
      </c>
      <c r="AX289" s="174" t="s">
        <v>75</v>
      </c>
      <c r="AY289" s="177" t="s">
        <v>130</v>
      </c>
    </row>
    <row r="290" s="174" customFormat="true" ht="12.8" hidden="false" customHeight="false" outlineLevel="0" collapsed="false">
      <c r="B290" s="175"/>
      <c r="D290" s="176" t="s">
        <v>145</v>
      </c>
      <c r="E290" s="177"/>
      <c r="F290" s="178" t="s">
        <v>451</v>
      </c>
      <c r="H290" s="179" t="n">
        <v>5</v>
      </c>
      <c r="I290" s="180"/>
      <c r="L290" s="175"/>
      <c r="M290" s="181"/>
      <c r="N290" s="182"/>
      <c r="O290" s="182"/>
      <c r="P290" s="182"/>
      <c r="Q290" s="182"/>
      <c r="R290" s="182"/>
      <c r="S290" s="182"/>
      <c r="T290" s="183"/>
      <c r="AT290" s="177" t="s">
        <v>145</v>
      </c>
      <c r="AU290" s="177" t="s">
        <v>82</v>
      </c>
      <c r="AV290" s="174" t="s">
        <v>82</v>
      </c>
      <c r="AW290" s="174" t="s">
        <v>31</v>
      </c>
      <c r="AX290" s="174" t="s">
        <v>75</v>
      </c>
      <c r="AY290" s="177" t="s">
        <v>130</v>
      </c>
    </row>
    <row r="291" s="174" customFormat="true" ht="12.8" hidden="false" customHeight="false" outlineLevel="0" collapsed="false">
      <c r="B291" s="175"/>
      <c r="D291" s="176" t="s">
        <v>145</v>
      </c>
      <c r="E291" s="177"/>
      <c r="F291" s="178" t="s">
        <v>452</v>
      </c>
      <c r="H291" s="179" t="n">
        <v>10</v>
      </c>
      <c r="I291" s="180"/>
      <c r="L291" s="175"/>
      <c r="M291" s="181"/>
      <c r="N291" s="182"/>
      <c r="O291" s="182"/>
      <c r="P291" s="182"/>
      <c r="Q291" s="182"/>
      <c r="R291" s="182"/>
      <c r="S291" s="182"/>
      <c r="T291" s="183"/>
      <c r="AT291" s="177" t="s">
        <v>145</v>
      </c>
      <c r="AU291" s="177" t="s">
        <v>82</v>
      </c>
      <c r="AV291" s="174" t="s">
        <v>82</v>
      </c>
      <c r="AW291" s="174" t="s">
        <v>31</v>
      </c>
      <c r="AX291" s="174" t="s">
        <v>75</v>
      </c>
      <c r="AY291" s="177" t="s">
        <v>130</v>
      </c>
    </row>
    <row r="292" s="204" customFormat="true" ht="12.8" hidden="false" customHeight="false" outlineLevel="0" collapsed="false">
      <c r="B292" s="205"/>
      <c r="D292" s="176" t="s">
        <v>145</v>
      </c>
      <c r="E292" s="206"/>
      <c r="F292" s="207" t="s">
        <v>173</v>
      </c>
      <c r="H292" s="208" t="n">
        <v>27</v>
      </c>
      <c r="I292" s="209"/>
      <c r="L292" s="205"/>
      <c r="M292" s="210"/>
      <c r="N292" s="211"/>
      <c r="O292" s="211"/>
      <c r="P292" s="211"/>
      <c r="Q292" s="211"/>
      <c r="R292" s="211"/>
      <c r="S292" s="211"/>
      <c r="T292" s="212"/>
      <c r="AT292" s="206" t="s">
        <v>145</v>
      </c>
      <c r="AU292" s="206" t="s">
        <v>82</v>
      </c>
      <c r="AV292" s="204" t="s">
        <v>136</v>
      </c>
      <c r="AW292" s="204" t="s">
        <v>31</v>
      </c>
      <c r="AX292" s="204" t="s">
        <v>80</v>
      </c>
      <c r="AY292" s="206" t="s">
        <v>130</v>
      </c>
    </row>
    <row r="293" s="27" customFormat="true" ht="21.75" hidden="false" customHeight="true" outlineLevel="0" collapsed="false">
      <c r="A293" s="22"/>
      <c r="B293" s="160"/>
      <c r="C293" s="161" t="s">
        <v>453</v>
      </c>
      <c r="D293" s="161" t="s">
        <v>132</v>
      </c>
      <c r="E293" s="162" t="s">
        <v>454</v>
      </c>
      <c r="F293" s="163" t="s">
        <v>455</v>
      </c>
      <c r="G293" s="164" t="s">
        <v>155</v>
      </c>
      <c r="H293" s="165" t="n">
        <v>4</v>
      </c>
      <c r="I293" s="166"/>
      <c r="J293" s="167" t="n">
        <f aca="false">ROUND(I293*H293,2)</f>
        <v>0</v>
      </c>
      <c r="K293" s="163" t="s">
        <v>143</v>
      </c>
      <c r="L293" s="23"/>
      <c r="M293" s="168"/>
      <c r="N293" s="169" t="s">
        <v>40</v>
      </c>
      <c r="O293" s="60"/>
      <c r="P293" s="170" t="n">
        <f aca="false">O293*H293</f>
        <v>0</v>
      </c>
      <c r="Q293" s="170" t="n">
        <v>0.0007</v>
      </c>
      <c r="R293" s="170" t="n">
        <f aca="false">Q293*H293</f>
        <v>0.0028</v>
      </c>
      <c r="S293" s="170" t="n">
        <v>0</v>
      </c>
      <c r="T293" s="171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72" t="s">
        <v>217</v>
      </c>
      <c r="AT293" s="172" t="s">
        <v>132</v>
      </c>
      <c r="AU293" s="172" t="s">
        <v>82</v>
      </c>
      <c r="AY293" s="3" t="s">
        <v>130</v>
      </c>
      <c r="BE293" s="173" t="n">
        <f aca="false">IF(N293="základní",J293,0)</f>
        <v>0</v>
      </c>
      <c r="BF293" s="173" t="n">
        <f aca="false">IF(N293="snížená",J293,0)</f>
        <v>0</v>
      </c>
      <c r="BG293" s="173" t="n">
        <f aca="false">IF(N293="zákl. přenesená",J293,0)</f>
        <v>0</v>
      </c>
      <c r="BH293" s="173" t="n">
        <f aca="false">IF(N293="sníž. přenesená",J293,0)</f>
        <v>0</v>
      </c>
      <c r="BI293" s="173" t="n">
        <f aca="false">IF(N293="nulová",J293,0)</f>
        <v>0</v>
      </c>
      <c r="BJ293" s="3" t="s">
        <v>80</v>
      </c>
      <c r="BK293" s="173" t="n">
        <f aca="false">ROUND(I293*H293,2)</f>
        <v>0</v>
      </c>
      <c r="BL293" s="3" t="s">
        <v>217</v>
      </c>
      <c r="BM293" s="172" t="s">
        <v>456</v>
      </c>
    </row>
    <row r="294" s="27" customFormat="true" ht="24.15" hidden="false" customHeight="true" outlineLevel="0" collapsed="false">
      <c r="A294" s="22"/>
      <c r="B294" s="160"/>
      <c r="C294" s="161" t="s">
        <v>457</v>
      </c>
      <c r="D294" s="161" t="s">
        <v>132</v>
      </c>
      <c r="E294" s="162" t="s">
        <v>458</v>
      </c>
      <c r="F294" s="163" t="s">
        <v>459</v>
      </c>
      <c r="G294" s="164" t="s">
        <v>155</v>
      </c>
      <c r="H294" s="165" t="n">
        <v>2</v>
      </c>
      <c r="I294" s="166"/>
      <c r="J294" s="167" t="n">
        <f aca="false">ROUND(I294*H294,2)</f>
        <v>0</v>
      </c>
      <c r="K294" s="163" t="s">
        <v>143</v>
      </c>
      <c r="L294" s="23"/>
      <c r="M294" s="168"/>
      <c r="N294" s="169" t="s">
        <v>40</v>
      </c>
      <c r="O294" s="60"/>
      <c r="P294" s="170" t="n">
        <f aca="false">O294*H294</f>
        <v>0</v>
      </c>
      <c r="Q294" s="170" t="n">
        <v>0.0008</v>
      </c>
      <c r="R294" s="170" t="n">
        <f aca="false">Q294*H294</f>
        <v>0.0016</v>
      </c>
      <c r="S294" s="170" t="n">
        <v>0</v>
      </c>
      <c r="T294" s="171" t="n">
        <f aca="false">S294*H294</f>
        <v>0</v>
      </c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R294" s="172" t="s">
        <v>217</v>
      </c>
      <c r="AT294" s="172" t="s">
        <v>132</v>
      </c>
      <c r="AU294" s="172" t="s">
        <v>82</v>
      </c>
      <c r="AY294" s="3" t="s">
        <v>130</v>
      </c>
      <c r="BE294" s="173" t="n">
        <f aca="false">IF(N294="základní",J294,0)</f>
        <v>0</v>
      </c>
      <c r="BF294" s="173" t="n">
        <f aca="false">IF(N294="snížená",J294,0)</f>
        <v>0</v>
      </c>
      <c r="BG294" s="173" t="n">
        <f aca="false">IF(N294="zákl. přenesená",J294,0)</f>
        <v>0</v>
      </c>
      <c r="BH294" s="173" t="n">
        <f aca="false">IF(N294="sníž. přenesená",J294,0)</f>
        <v>0</v>
      </c>
      <c r="BI294" s="173" t="n">
        <f aca="false">IF(N294="nulová",J294,0)</f>
        <v>0</v>
      </c>
      <c r="BJ294" s="3" t="s">
        <v>80</v>
      </c>
      <c r="BK294" s="173" t="n">
        <f aca="false">ROUND(I294*H294,2)</f>
        <v>0</v>
      </c>
      <c r="BL294" s="3" t="s">
        <v>217</v>
      </c>
      <c r="BM294" s="172" t="s">
        <v>460</v>
      </c>
    </row>
    <row r="295" s="27" customFormat="true" ht="24.15" hidden="false" customHeight="true" outlineLevel="0" collapsed="false">
      <c r="A295" s="22"/>
      <c r="B295" s="160"/>
      <c r="C295" s="161" t="s">
        <v>461</v>
      </c>
      <c r="D295" s="161" t="s">
        <v>132</v>
      </c>
      <c r="E295" s="162" t="s">
        <v>462</v>
      </c>
      <c r="F295" s="163" t="s">
        <v>463</v>
      </c>
      <c r="G295" s="164" t="s">
        <v>309</v>
      </c>
      <c r="H295" s="165" t="n">
        <v>80</v>
      </c>
      <c r="I295" s="166"/>
      <c r="J295" s="167" t="n">
        <f aca="false">ROUND(I295*H295,2)</f>
        <v>0</v>
      </c>
      <c r="K295" s="163" t="s">
        <v>143</v>
      </c>
      <c r="L295" s="23"/>
      <c r="M295" s="168"/>
      <c r="N295" s="169" t="s">
        <v>40</v>
      </c>
      <c r="O295" s="60"/>
      <c r="P295" s="170" t="n">
        <f aca="false">O295*H295</f>
        <v>0</v>
      </c>
      <c r="Q295" s="170" t="n">
        <v>0.00019</v>
      </c>
      <c r="R295" s="170" t="n">
        <f aca="false">Q295*H295</f>
        <v>0.0152</v>
      </c>
      <c r="S295" s="170" t="n">
        <v>0</v>
      </c>
      <c r="T295" s="171" t="n">
        <f aca="false">S295*H295</f>
        <v>0</v>
      </c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R295" s="172" t="s">
        <v>217</v>
      </c>
      <c r="AT295" s="172" t="s">
        <v>132</v>
      </c>
      <c r="AU295" s="172" t="s">
        <v>82</v>
      </c>
      <c r="AY295" s="3" t="s">
        <v>130</v>
      </c>
      <c r="BE295" s="173" t="n">
        <f aca="false">IF(N295="základní",J295,0)</f>
        <v>0</v>
      </c>
      <c r="BF295" s="173" t="n">
        <f aca="false">IF(N295="snížená",J295,0)</f>
        <v>0</v>
      </c>
      <c r="BG295" s="173" t="n">
        <f aca="false">IF(N295="zákl. přenesená",J295,0)</f>
        <v>0</v>
      </c>
      <c r="BH295" s="173" t="n">
        <f aca="false">IF(N295="sníž. přenesená",J295,0)</f>
        <v>0</v>
      </c>
      <c r="BI295" s="173" t="n">
        <f aca="false">IF(N295="nulová",J295,0)</f>
        <v>0</v>
      </c>
      <c r="BJ295" s="3" t="s">
        <v>80</v>
      </c>
      <c r="BK295" s="173" t="n">
        <f aca="false">ROUND(I295*H295,2)</f>
        <v>0</v>
      </c>
      <c r="BL295" s="3" t="s">
        <v>217</v>
      </c>
      <c r="BM295" s="172" t="s">
        <v>464</v>
      </c>
    </row>
    <row r="296" s="27" customFormat="true" ht="21.75" hidden="false" customHeight="true" outlineLevel="0" collapsed="false">
      <c r="A296" s="22"/>
      <c r="B296" s="160"/>
      <c r="C296" s="161" t="s">
        <v>465</v>
      </c>
      <c r="D296" s="161" t="s">
        <v>132</v>
      </c>
      <c r="E296" s="162" t="s">
        <v>466</v>
      </c>
      <c r="F296" s="163" t="s">
        <v>467</v>
      </c>
      <c r="G296" s="164" t="s">
        <v>309</v>
      </c>
      <c r="H296" s="165" t="n">
        <v>80</v>
      </c>
      <c r="I296" s="166"/>
      <c r="J296" s="167" t="n">
        <f aca="false">ROUND(I296*H296,2)</f>
        <v>0</v>
      </c>
      <c r="K296" s="163" t="s">
        <v>143</v>
      </c>
      <c r="L296" s="23"/>
      <c r="M296" s="168"/>
      <c r="N296" s="169" t="s">
        <v>40</v>
      </c>
      <c r="O296" s="60"/>
      <c r="P296" s="170" t="n">
        <f aca="false">O296*H296</f>
        <v>0</v>
      </c>
      <c r="Q296" s="170" t="n">
        <v>1E-005</v>
      </c>
      <c r="R296" s="170" t="n">
        <f aca="false">Q296*H296</f>
        <v>0.0008</v>
      </c>
      <c r="S296" s="170" t="n">
        <v>0</v>
      </c>
      <c r="T296" s="171" t="n">
        <f aca="false">S296*H296</f>
        <v>0</v>
      </c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R296" s="172" t="s">
        <v>217</v>
      </c>
      <c r="AT296" s="172" t="s">
        <v>132</v>
      </c>
      <c r="AU296" s="172" t="s">
        <v>82</v>
      </c>
      <c r="AY296" s="3" t="s">
        <v>130</v>
      </c>
      <c r="BE296" s="173" t="n">
        <f aca="false">IF(N296="základní",J296,0)</f>
        <v>0</v>
      </c>
      <c r="BF296" s="173" t="n">
        <f aca="false">IF(N296="snížená",J296,0)</f>
        <v>0</v>
      </c>
      <c r="BG296" s="173" t="n">
        <f aca="false">IF(N296="zákl. přenesená",J296,0)</f>
        <v>0</v>
      </c>
      <c r="BH296" s="173" t="n">
        <f aca="false">IF(N296="sníž. přenesená",J296,0)</f>
        <v>0</v>
      </c>
      <c r="BI296" s="173" t="n">
        <f aca="false">IF(N296="nulová",J296,0)</f>
        <v>0</v>
      </c>
      <c r="BJ296" s="3" t="s">
        <v>80</v>
      </c>
      <c r="BK296" s="173" t="n">
        <f aca="false">ROUND(I296*H296,2)</f>
        <v>0</v>
      </c>
      <c r="BL296" s="3" t="s">
        <v>217</v>
      </c>
      <c r="BM296" s="172" t="s">
        <v>468</v>
      </c>
    </row>
    <row r="297" s="27" customFormat="true" ht="24.15" hidden="false" customHeight="true" outlineLevel="0" collapsed="false">
      <c r="A297" s="22"/>
      <c r="B297" s="160"/>
      <c r="C297" s="161" t="s">
        <v>469</v>
      </c>
      <c r="D297" s="161" t="s">
        <v>132</v>
      </c>
      <c r="E297" s="162" t="s">
        <v>470</v>
      </c>
      <c r="F297" s="163" t="s">
        <v>471</v>
      </c>
      <c r="G297" s="164" t="s">
        <v>420</v>
      </c>
      <c r="H297" s="213"/>
      <c r="I297" s="166"/>
      <c r="J297" s="167" t="n">
        <f aca="false">ROUND(I297*H297,2)</f>
        <v>0</v>
      </c>
      <c r="K297" s="163" t="s">
        <v>143</v>
      </c>
      <c r="L297" s="23"/>
      <c r="M297" s="168"/>
      <c r="N297" s="169" t="s">
        <v>40</v>
      </c>
      <c r="O297" s="60"/>
      <c r="P297" s="170" t="n">
        <f aca="false">O297*H297</f>
        <v>0</v>
      </c>
      <c r="Q297" s="170" t="n">
        <v>0</v>
      </c>
      <c r="R297" s="170" t="n">
        <f aca="false">Q297*H297</f>
        <v>0</v>
      </c>
      <c r="S297" s="170" t="n">
        <v>0</v>
      </c>
      <c r="T297" s="171" t="n">
        <f aca="false">S297*H297</f>
        <v>0</v>
      </c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R297" s="172" t="s">
        <v>217</v>
      </c>
      <c r="AT297" s="172" t="s">
        <v>132</v>
      </c>
      <c r="AU297" s="172" t="s">
        <v>82</v>
      </c>
      <c r="AY297" s="3" t="s">
        <v>130</v>
      </c>
      <c r="BE297" s="173" t="n">
        <f aca="false">IF(N297="základní",J297,0)</f>
        <v>0</v>
      </c>
      <c r="BF297" s="173" t="n">
        <f aca="false">IF(N297="snížená",J297,0)</f>
        <v>0</v>
      </c>
      <c r="BG297" s="173" t="n">
        <f aca="false">IF(N297="zákl. přenesená",J297,0)</f>
        <v>0</v>
      </c>
      <c r="BH297" s="173" t="n">
        <f aca="false">IF(N297="sníž. přenesená",J297,0)</f>
        <v>0</v>
      </c>
      <c r="BI297" s="173" t="n">
        <f aca="false">IF(N297="nulová",J297,0)</f>
        <v>0</v>
      </c>
      <c r="BJ297" s="3" t="s">
        <v>80</v>
      </c>
      <c r="BK297" s="173" t="n">
        <f aca="false">ROUND(I297*H297,2)</f>
        <v>0</v>
      </c>
      <c r="BL297" s="3" t="s">
        <v>217</v>
      </c>
      <c r="BM297" s="172" t="s">
        <v>472</v>
      </c>
    </row>
    <row r="298" s="146" customFormat="true" ht="22.8" hidden="false" customHeight="true" outlineLevel="0" collapsed="false">
      <c r="B298" s="147"/>
      <c r="D298" s="148" t="s">
        <v>74</v>
      </c>
      <c r="E298" s="158" t="s">
        <v>473</v>
      </c>
      <c r="F298" s="158" t="s">
        <v>474</v>
      </c>
      <c r="I298" s="150"/>
      <c r="J298" s="159" t="n">
        <f aca="false">BK298</f>
        <v>0</v>
      </c>
      <c r="L298" s="147"/>
      <c r="M298" s="152"/>
      <c r="N298" s="153"/>
      <c r="O298" s="153"/>
      <c r="P298" s="154" t="n">
        <f aca="false">SUM(P299:P332)</f>
        <v>0</v>
      </c>
      <c r="Q298" s="153"/>
      <c r="R298" s="154" t="n">
        <f aca="false">SUM(R299:R332)</f>
        <v>0.20256</v>
      </c>
      <c r="S298" s="153"/>
      <c r="T298" s="155" t="n">
        <f aca="false">SUM(T299:T332)</f>
        <v>0.26539</v>
      </c>
      <c r="AR298" s="148" t="s">
        <v>82</v>
      </c>
      <c r="AT298" s="156" t="s">
        <v>74</v>
      </c>
      <c r="AU298" s="156" t="s">
        <v>80</v>
      </c>
      <c r="AY298" s="148" t="s">
        <v>130</v>
      </c>
      <c r="BK298" s="157" t="n">
        <f aca="false">SUM(BK299:BK332)</f>
        <v>0</v>
      </c>
    </row>
    <row r="299" s="27" customFormat="true" ht="16.5" hidden="false" customHeight="true" outlineLevel="0" collapsed="false">
      <c r="A299" s="22"/>
      <c r="B299" s="160"/>
      <c r="C299" s="161" t="s">
        <v>475</v>
      </c>
      <c r="D299" s="161" t="s">
        <v>132</v>
      </c>
      <c r="E299" s="162" t="s">
        <v>476</v>
      </c>
      <c r="F299" s="163" t="s">
        <v>477</v>
      </c>
      <c r="G299" s="164" t="s">
        <v>478</v>
      </c>
      <c r="H299" s="165" t="n">
        <v>3</v>
      </c>
      <c r="I299" s="166"/>
      <c r="J299" s="167" t="n">
        <f aca="false">ROUND(I299*H299,2)</f>
        <v>0</v>
      </c>
      <c r="K299" s="163" t="s">
        <v>143</v>
      </c>
      <c r="L299" s="23"/>
      <c r="M299" s="168"/>
      <c r="N299" s="169" t="s">
        <v>40</v>
      </c>
      <c r="O299" s="60"/>
      <c r="P299" s="170" t="n">
        <f aca="false">O299*H299</f>
        <v>0</v>
      </c>
      <c r="Q299" s="170" t="n">
        <v>0</v>
      </c>
      <c r="R299" s="170" t="n">
        <f aca="false">Q299*H299</f>
        <v>0</v>
      </c>
      <c r="S299" s="170" t="n">
        <v>0.01933</v>
      </c>
      <c r="T299" s="171" t="n">
        <f aca="false">S299*H299</f>
        <v>0.05799</v>
      </c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R299" s="172" t="s">
        <v>217</v>
      </c>
      <c r="AT299" s="172" t="s">
        <v>132</v>
      </c>
      <c r="AU299" s="172" t="s">
        <v>82</v>
      </c>
      <c r="AY299" s="3" t="s">
        <v>130</v>
      </c>
      <c r="BE299" s="173" t="n">
        <f aca="false">IF(N299="základní",J299,0)</f>
        <v>0</v>
      </c>
      <c r="BF299" s="173" t="n">
        <f aca="false">IF(N299="snížená",J299,0)</f>
        <v>0</v>
      </c>
      <c r="BG299" s="173" t="n">
        <f aca="false">IF(N299="zákl. přenesená",J299,0)</f>
        <v>0</v>
      </c>
      <c r="BH299" s="173" t="n">
        <f aca="false">IF(N299="sníž. přenesená",J299,0)</f>
        <v>0</v>
      </c>
      <c r="BI299" s="173" t="n">
        <f aca="false">IF(N299="nulová",J299,0)</f>
        <v>0</v>
      </c>
      <c r="BJ299" s="3" t="s">
        <v>80</v>
      </c>
      <c r="BK299" s="173" t="n">
        <f aca="false">ROUND(I299*H299,2)</f>
        <v>0</v>
      </c>
      <c r="BL299" s="3" t="s">
        <v>217</v>
      </c>
      <c r="BM299" s="172" t="s">
        <v>479</v>
      </c>
    </row>
    <row r="300" s="174" customFormat="true" ht="12.8" hidden="false" customHeight="false" outlineLevel="0" collapsed="false">
      <c r="B300" s="175"/>
      <c r="D300" s="176" t="s">
        <v>145</v>
      </c>
      <c r="E300" s="177"/>
      <c r="F300" s="178" t="s">
        <v>480</v>
      </c>
      <c r="H300" s="179" t="n">
        <v>2</v>
      </c>
      <c r="I300" s="180"/>
      <c r="L300" s="175"/>
      <c r="M300" s="181"/>
      <c r="N300" s="182"/>
      <c r="O300" s="182"/>
      <c r="P300" s="182"/>
      <c r="Q300" s="182"/>
      <c r="R300" s="182"/>
      <c r="S300" s="182"/>
      <c r="T300" s="183"/>
      <c r="AT300" s="177" t="s">
        <v>145</v>
      </c>
      <c r="AU300" s="177" t="s">
        <v>82</v>
      </c>
      <c r="AV300" s="174" t="s">
        <v>82</v>
      </c>
      <c r="AW300" s="174" t="s">
        <v>31</v>
      </c>
      <c r="AX300" s="174" t="s">
        <v>75</v>
      </c>
      <c r="AY300" s="177" t="s">
        <v>130</v>
      </c>
    </row>
    <row r="301" s="174" customFormat="true" ht="12.8" hidden="false" customHeight="false" outlineLevel="0" collapsed="false">
      <c r="B301" s="175"/>
      <c r="D301" s="176" t="s">
        <v>145</v>
      </c>
      <c r="E301" s="177"/>
      <c r="F301" s="178" t="s">
        <v>481</v>
      </c>
      <c r="H301" s="179" t="n">
        <v>1</v>
      </c>
      <c r="I301" s="180"/>
      <c r="L301" s="175"/>
      <c r="M301" s="181"/>
      <c r="N301" s="182"/>
      <c r="O301" s="182"/>
      <c r="P301" s="182"/>
      <c r="Q301" s="182"/>
      <c r="R301" s="182"/>
      <c r="S301" s="182"/>
      <c r="T301" s="183"/>
      <c r="AT301" s="177" t="s">
        <v>145</v>
      </c>
      <c r="AU301" s="177" t="s">
        <v>82</v>
      </c>
      <c r="AV301" s="174" t="s">
        <v>82</v>
      </c>
      <c r="AW301" s="174" t="s">
        <v>31</v>
      </c>
      <c r="AX301" s="174" t="s">
        <v>75</v>
      </c>
      <c r="AY301" s="177" t="s">
        <v>130</v>
      </c>
    </row>
    <row r="302" s="204" customFormat="true" ht="12.8" hidden="false" customHeight="false" outlineLevel="0" collapsed="false">
      <c r="B302" s="205"/>
      <c r="D302" s="176" t="s">
        <v>145</v>
      </c>
      <c r="E302" s="206"/>
      <c r="F302" s="207" t="s">
        <v>173</v>
      </c>
      <c r="H302" s="208" t="n">
        <v>3</v>
      </c>
      <c r="I302" s="209"/>
      <c r="L302" s="205"/>
      <c r="M302" s="210"/>
      <c r="N302" s="211"/>
      <c r="O302" s="211"/>
      <c r="P302" s="211"/>
      <c r="Q302" s="211"/>
      <c r="R302" s="211"/>
      <c r="S302" s="211"/>
      <c r="T302" s="212"/>
      <c r="AT302" s="206" t="s">
        <v>145</v>
      </c>
      <c r="AU302" s="206" t="s">
        <v>82</v>
      </c>
      <c r="AV302" s="204" t="s">
        <v>136</v>
      </c>
      <c r="AW302" s="204" t="s">
        <v>31</v>
      </c>
      <c r="AX302" s="204" t="s">
        <v>80</v>
      </c>
      <c r="AY302" s="206" t="s">
        <v>130</v>
      </c>
    </row>
    <row r="303" s="27" customFormat="true" ht="16.5" hidden="false" customHeight="true" outlineLevel="0" collapsed="false">
      <c r="A303" s="22"/>
      <c r="B303" s="160"/>
      <c r="C303" s="161" t="s">
        <v>482</v>
      </c>
      <c r="D303" s="161" t="s">
        <v>132</v>
      </c>
      <c r="E303" s="162" t="s">
        <v>483</v>
      </c>
      <c r="F303" s="163" t="s">
        <v>484</v>
      </c>
      <c r="G303" s="164" t="s">
        <v>478</v>
      </c>
      <c r="H303" s="165" t="n">
        <v>2</v>
      </c>
      <c r="I303" s="166"/>
      <c r="J303" s="167" t="n">
        <f aca="false">ROUND(I303*H303,2)</f>
        <v>0</v>
      </c>
      <c r="K303" s="163" t="s">
        <v>143</v>
      </c>
      <c r="L303" s="23"/>
      <c r="M303" s="168"/>
      <c r="N303" s="169" t="s">
        <v>40</v>
      </c>
      <c r="O303" s="60"/>
      <c r="P303" s="170" t="n">
        <f aca="false">O303*H303</f>
        <v>0</v>
      </c>
      <c r="Q303" s="170" t="n">
        <v>0</v>
      </c>
      <c r="R303" s="170" t="n">
        <f aca="false">Q303*H303</f>
        <v>0</v>
      </c>
      <c r="S303" s="170" t="n">
        <v>0.0342</v>
      </c>
      <c r="T303" s="171" t="n">
        <f aca="false">S303*H303</f>
        <v>0.0684</v>
      </c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R303" s="172" t="s">
        <v>217</v>
      </c>
      <c r="AT303" s="172" t="s">
        <v>132</v>
      </c>
      <c r="AU303" s="172" t="s">
        <v>82</v>
      </c>
      <c r="AY303" s="3" t="s">
        <v>130</v>
      </c>
      <c r="BE303" s="173" t="n">
        <f aca="false">IF(N303="základní",J303,0)</f>
        <v>0</v>
      </c>
      <c r="BF303" s="173" t="n">
        <f aca="false">IF(N303="snížená",J303,0)</f>
        <v>0</v>
      </c>
      <c r="BG303" s="173" t="n">
        <f aca="false">IF(N303="zákl. přenesená",J303,0)</f>
        <v>0</v>
      </c>
      <c r="BH303" s="173" t="n">
        <f aca="false">IF(N303="sníž. přenesená",J303,0)</f>
        <v>0</v>
      </c>
      <c r="BI303" s="173" t="n">
        <f aca="false">IF(N303="nulová",J303,0)</f>
        <v>0</v>
      </c>
      <c r="BJ303" s="3" t="s">
        <v>80</v>
      </c>
      <c r="BK303" s="173" t="n">
        <f aca="false">ROUND(I303*H303,2)</f>
        <v>0</v>
      </c>
      <c r="BL303" s="3" t="s">
        <v>217</v>
      </c>
      <c r="BM303" s="172" t="s">
        <v>485</v>
      </c>
    </row>
    <row r="304" s="174" customFormat="true" ht="12.8" hidden="false" customHeight="false" outlineLevel="0" collapsed="false">
      <c r="B304" s="175"/>
      <c r="D304" s="176" t="s">
        <v>145</v>
      </c>
      <c r="E304" s="177"/>
      <c r="F304" s="178" t="s">
        <v>486</v>
      </c>
      <c r="H304" s="179" t="n">
        <v>2</v>
      </c>
      <c r="I304" s="180"/>
      <c r="L304" s="175"/>
      <c r="M304" s="181"/>
      <c r="N304" s="182"/>
      <c r="O304" s="182"/>
      <c r="P304" s="182"/>
      <c r="Q304" s="182"/>
      <c r="R304" s="182"/>
      <c r="S304" s="182"/>
      <c r="T304" s="183"/>
      <c r="AT304" s="177" t="s">
        <v>145</v>
      </c>
      <c r="AU304" s="177" t="s">
        <v>82</v>
      </c>
      <c r="AV304" s="174" t="s">
        <v>82</v>
      </c>
      <c r="AW304" s="174" t="s">
        <v>31</v>
      </c>
      <c r="AX304" s="174" t="s">
        <v>75</v>
      </c>
      <c r="AY304" s="177" t="s">
        <v>130</v>
      </c>
    </row>
    <row r="305" s="204" customFormat="true" ht="12.8" hidden="false" customHeight="false" outlineLevel="0" collapsed="false">
      <c r="B305" s="205"/>
      <c r="D305" s="176" t="s">
        <v>145</v>
      </c>
      <c r="E305" s="206"/>
      <c r="F305" s="207" t="s">
        <v>173</v>
      </c>
      <c r="H305" s="208" t="n">
        <v>2</v>
      </c>
      <c r="I305" s="209"/>
      <c r="L305" s="205"/>
      <c r="M305" s="210"/>
      <c r="N305" s="211"/>
      <c r="O305" s="211"/>
      <c r="P305" s="211"/>
      <c r="Q305" s="211"/>
      <c r="R305" s="211"/>
      <c r="S305" s="211"/>
      <c r="T305" s="212"/>
      <c r="AT305" s="206" t="s">
        <v>145</v>
      </c>
      <c r="AU305" s="206" t="s">
        <v>82</v>
      </c>
      <c r="AV305" s="204" t="s">
        <v>136</v>
      </c>
      <c r="AW305" s="204" t="s">
        <v>31</v>
      </c>
      <c r="AX305" s="204" t="s">
        <v>80</v>
      </c>
      <c r="AY305" s="206" t="s">
        <v>130</v>
      </c>
    </row>
    <row r="306" s="27" customFormat="true" ht="24.15" hidden="false" customHeight="true" outlineLevel="0" collapsed="false">
      <c r="A306" s="22"/>
      <c r="B306" s="160"/>
      <c r="C306" s="161" t="s">
        <v>487</v>
      </c>
      <c r="D306" s="161" t="s">
        <v>132</v>
      </c>
      <c r="E306" s="162" t="s">
        <v>488</v>
      </c>
      <c r="F306" s="163" t="s">
        <v>489</v>
      </c>
      <c r="G306" s="164" t="s">
        <v>478</v>
      </c>
      <c r="H306" s="165" t="n">
        <v>5</v>
      </c>
      <c r="I306" s="166"/>
      <c r="J306" s="167" t="n">
        <f aca="false">ROUND(I306*H306,2)</f>
        <v>0</v>
      </c>
      <c r="K306" s="163" t="s">
        <v>143</v>
      </c>
      <c r="L306" s="23"/>
      <c r="M306" s="168"/>
      <c r="N306" s="169" t="s">
        <v>40</v>
      </c>
      <c r="O306" s="60"/>
      <c r="P306" s="170" t="n">
        <f aca="false">O306*H306</f>
        <v>0</v>
      </c>
      <c r="Q306" s="170" t="n">
        <v>0.01697</v>
      </c>
      <c r="R306" s="170" t="n">
        <f aca="false">Q306*H306</f>
        <v>0.08485</v>
      </c>
      <c r="S306" s="170" t="n">
        <v>0</v>
      </c>
      <c r="T306" s="171" t="n">
        <f aca="false">S306*H306</f>
        <v>0</v>
      </c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R306" s="172" t="s">
        <v>217</v>
      </c>
      <c r="AT306" s="172" t="s">
        <v>132</v>
      </c>
      <c r="AU306" s="172" t="s">
        <v>82</v>
      </c>
      <c r="AY306" s="3" t="s">
        <v>130</v>
      </c>
      <c r="BE306" s="173" t="n">
        <f aca="false">IF(N306="základní",J306,0)</f>
        <v>0</v>
      </c>
      <c r="BF306" s="173" t="n">
        <f aca="false">IF(N306="snížená",J306,0)</f>
        <v>0</v>
      </c>
      <c r="BG306" s="173" t="n">
        <f aca="false">IF(N306="zákl. přenesená",J306,0)</f>
        <v>0</v>
      </c>
      <c r="BH306" s="173" t="n">
        <f aca="false">IF(N306="sníž. přenesená",J306,0)</f>
        <v>0</v>
      </c>
      <c r="BI306" s="173" t="n">
        <f aca="false">IF(N306="nulová",J306,0)</f>
        <v>0</v>
      </c>
      <c r="BJ306" s="3" t="s">
        <v>80</v>
      </c>
      <c r="BK306" s="173" t="n">
        <f aca="false">ROUND(I306*H306,2)</f>
        <v>0</v>
      </c>
      <c r="BL306" s="3" t="s">
        <v>217</v>
      </c>
      <c r="BM306" s="172" t="s">
        <v>490</v>
      </c>
    </row>
    <row r="307" s="174" customFormat="true" ht="12.8" hidden="false" customHeight="false" outlineLevel="0" collapsed="false">
      <c r="B307" s="175"/>
      <c r="D307" s="176" t="s">
        <v>145</v>
      </c>
      <c r="E307" s="177"/>
      <c r="F307" s="178" t="s">
        <v>491</v>
      </c>
      <c r="H307" s="179" t="n">
        <v>4</v>
      </c>
      <c r="I307" s="180"/>
      <c r="L307" s="175"/>
      <c r="M307" s="181"/>
      <c r="N307" s="182"/>
      <c r="O307" s="182"/>
      <c r="P307" s="182"/>
      <c r="Q307" s="182"/>
      <c r="R307" s="182"/>
      <c r="S307" s="182"/>
      <c r="T307" s="183"/>
      <c r="AT307" s="177" t="s">
        <v>145</v>
      </c>
      <c r="AU307" s="177" t="s">
        <v>82</v>
      </c>
      <c r="AV307" s="174" t="s">
        <v>82</v>
      </c>
      <c r="AW307" s="174" t="s">
        <v>31</v>
      </c>
      <c r="AX307" s="174" t="s">
        <v>75</v>
      </c>
      <c r="AY307" s="177" t="s">
        <v>130</v>
      </c>
    </row>
    <row r="308" s="174" customFormat="true" ht="12.8" hidden="false" customHeight="false" outlineLevel="0" collapsed="false">
      <c r="B308" s="175"/>
      <c r="D308" s="176" t="s">
        <v>145</v>
      </c>
      <c r="E308" s="177"/>
      <c r="F308" s="178" t="s">
        <v>481</v>
      </c>
      <c r="H308" s="179" t="n">
        <v>1</v>
      </c>
      <c r="I308" s="180"/>
      <c r="L308" s="175"/>
      <c r="M308" s="181"/>
      <c r="N308" s="182"/>
      <c r="O308" s="182"/>
      <c r="P308" s="182"/>
      <c r="Q308" s="182"/>
      <c r="R308" s="182"/>
      <c r="S308" s="182"/>
      <c r="T308" s="183"/>
      <c r="AT308" s="177" t="s">
        <v>145</v>
      </c>
      <c r="AU308" s="177" t="s">
        <v>82</v>
      </c>
      <c r="AV308" s="174" t="s">
        <v>82</v>
      </c>
      <c r="AW308" s="174" t="s">
        <v>31</v>
      </c>
      <c r="AX308" s="174" t="s">
        <v>75</v>
      </c>
      <c r="AY308" s="177" t="s">
        <v>130</v>
      </c>
    </row>
    <row r="309" s="204" customFormat="true" ht="12.8" hidden="false" customHeight="false" outlineLevel="0" collapsed="false">
      <c r="B309" s="205"/>
      <c r="D309" s="176" t="s">
        <v>145</v>
      </c>
      <c r="E309" s="206"/>
      <c r="F309" s="207" t="s">
        <v>173</v>
      </c>
      <c r="H309" s="208" t="n">
        <v>5</v>
      </c>
      <c r="I309" s="209"/>
      <c r="L309" s="205"/>
      <c r="M309" s="210"/>
      <c r="N309" s="211"/>
      <c r="O309" s="211"/>
      <c r="P309" s="211"/>
      <c r="Q309" s="211"/>
      <c r="R309" s="211"/>
      <c r="S309" s="211"/>
      <c r="T309" s="212"/>
      <c r="AT309" s="206" t="s">
        <v>145</v>
      </c>
      <c r="AU309" s="206" t="s">
        <v>82</v>
      </c>
      <c r="AV309" s="204" t="s">
        <v>136</v>
      </c>
      <c r="AW309" s="204" t="s">
        <v>31</v>
      </c>
      <c r="AX309" s="204" t="s">
        <v>80</v>
      </c>
      <c r="AY309" s="206" t="s">
        <v>130</v>
      </c>
    </row>
    <row r="310" s="27" customFormat="true" ht="24.15" hidden="false" customHeight="true" outlineLevel="0" collapsed="false">
      <c r="A310" s="22"/>
      <c r="B310" s="160"/>
      <c r="C310" s="161" t="s">
        <v>492</v>
      </c>
      <c r="D310" s="161" t="s">
        <v>132</v>
      </c>
      <c r="E310" s="162" t="s">
        <v>493</v>
      </c>
      <c r="F310" s="163" t="s">
        <v>494</v>
      </c>
      <c r="G310" s="164" t="s">
        <v>478</v>
      </c>
      <c r="H310" s="165" t="n">
        <v>2</v>
      </c>
      <c r="I310" s="166"/>
      <c r="J310" s="167" t="n">
        <f aca="false">ROUND(I310*H310,2)</f>
        <v>0</v>
      </c>
      <c r="K310" s="163" t="s">
        <v>143</v>
      </c>
      <c r="L310" s="23"/>
      <c r="M310" s="168"/>
      <c r="N310" s="169" t="s">
        <v>40</v>
      </c>
      <c r="O310" s="60"/>
      <c r="P310" s="170" t="n">
        <f aca="false">O310*H310</f>
        <v>0</v>
      </c>
      <c r="Q310" s="170" t="n">
        <v>0.01808</v>
      </c>
      <c r="R310" s="170" t="n">
        <f aca="false">Q310*H310</f>
        <v>0.03616</v>
      </c>
      <c r="S310" s="170" t="n">
        <v>0</v>
      </c>
      <c r="T310" s="171" t="n">
        <f aca="false">S310*H310</f>
        <v>0</v>
      </c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R310" s="172" t="s">
        <v>217</v>
      </c>
      <c r="AT310" s="172" t="s">
        <v>132</v>
      </c>
      <c r="AU310" s="172" t="s">
        <v>82</v>
      </c>
      <c r="AY310" s="3" t="s">
        <v>130</v>
      </c>
      <c r="BE310" s="173" t="n">
        <f aca="false">IF(N310="základní",J310,0)</f>
        <v>0</v>
      </c>
      <c r="BF310" s="173" t="n">
        <f aca="false">IF(N310="snížená",J310,0)</f>
        <v>0</v>
      </c>
      <c r="BG310" s="173" t="n">
        <f aca="false">IF(N310="zákl. přenesená",J310,0)</f>
        <v>0</v>
      </c>
      <c r="BH310" s="173" t="n">
        <f aca="false">IF(N310="sníž. přenesená",J310,0)</f>
        <v>0</v>
      </c>
      <c r="BI310" s="173" t="n">
        <f aca="false">IF(N310="nulová",J310,0)</f>
        <v>0</v>
      </c>
      <c r="BJ310" s="3" t="s">
        <v>80</v>
      </c>
      <c r="BK310" s="173" t="n">
        <f aca="false">ROUND(I310*H310,2)</f>
        <v>0</v>
      </c>
      <c r="BL310" s="3" t="s">
        <v>217</v>
      </c>
      <c r="BM310" s="172" t="s">
        <v>495</v>
      </c>
    </row>
    <row r="311" s="27" customFormat="true" ht="16.5" hidden="false" customHeight="true" outlineLevel="0" collapsed="false">
      <c r="A311" s="22"/>
      <c r="B311" s="160"/>
      <c r="C311" s="161" t="s">
        <v>496</v>
      </c>
      <c r="D311" s="161" t="s">
        <v>132</v>
      </c>
      <c r="E311" s="162" t="s">
        <v>497</v>
      </c>
      <c r="F311" s="163" t="s">
        <v>498</v>
      </c>
      <c r="G311" s="164" t="s">
        <v>478</v>
      </c>
      <c r="H311" s="165" t="n">
        <v>1</v>
      </c>
      <c r="I311" s="166"/>
      <c r="J311" s="167" t="n">
        <f aca="false">ROUND(I311*H311,2)</f>
        <v>0</v>
      </c>
      <c r="K311" s="163" t="s">
        <v>143</v>
      </c>
      <c r="L311" s="23"/>
      <c r="M311" s="168"/>
      <c r="N311" s="169" t="s">
        <v>40</v>
      </c>
      <c r="O311" s="60"/>
      <c r="P311" s="170" t="n">
        <f aca="false">O311*H311</f>
        <v>0</v>
      </c>
      <c r="Q311" s="170" t="n">
        <v>0</v>
      </c>
      <c r="R311" s="170" t="n">
        <f aca="false">Q311*H311</f>
        <v>0</v>
      </c>
      <c r="S311" s="170" t="n">
        <v>0.03968</v>
      </c>
      <c r="T311" s="171" t="n">
        <f aca="false">S311*H311</f>
        <v>0.03968</v>
      </c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R311" s="172" t="s">
        <v>217</v>
      </c>
      <c r="AT311" s="172" t="s">
        <v>132</v>
      </c>
      <c r="AU311" s="172" t="s">
        <v>82</v>
      </c>
      <c r="AY311" s="3" t="s">
        <v>130</v>
      </c>
      <c r="BE311" s="173" t="n">
        <f aca="false">IF(N311="základní",J311,0)</f>
        <v>0</v>
      </c>
      <c r="BF311" s="173" t="n">
        <f aca="false">IF(N311="snížená",J311,0)</f>
        <v>0</v>
      </c>
      <c r="BG311" s="173" t="n">
        <f aca="false">IF(N311="zákl. přenesená",J311,0)</f>
        <v>0</v>
      </c>
      <c r="BH311" s="173" t="n">
        <f aca="false">IF(N311="sníž. přenesená",J311,0)</f>
        <v>0</v>
      </c>
      <c r="BI311" s="173" t="n">
        <f aca="false">IF(N311="nulová",J311,0)</f>
        <v>0</v>
      </c>
      <c r="BJ311" s="3" t="s">
        <v>80</v>
      </c>
      <c r="BK311" s="173" t="n">
        <f aca="false">ROUND(I311*H311,2)</f>
        <v>0</v>
      </c>
      <c r="BL311" s="3" t="s">
        <v>217</v>
      </c>
      <c r="BM311" s="172" t="s">
        <v>499</v>
      </c>
    </row>
    <row r="312" s="27" customFormat="true" ht="16.5" hidden="false" customHeight="true" outlineLevel="0" collapsed="false">
      <c r="A312" s="22"/>
      <c r="B312" s="160"/>
      <c r="C312" s="161" t="s">
        <v>500</v>
      </c>
      <c r="D312" s="161" t="s">
        <v>132</v>
      </c>
      <c r="E312" s="162" t="s">
        <v>501</v>
      </c>
      <c r="F312" s="163" t="s">
        <v>502</v>
      </c>
      <c r="G312" s="164" t="s">
        <v>478</v>
      </c>
      <c r="H312" s="165" t="n">
        <v>3</v>
      </c>
      <c r="I312" s="166"/>
      <c r="J312" s="167" t="n">
        <f aca="false">ROUND(I312*H312,2)</f>
        <v>0</v>
      </c>
      <c r="K312" s="163" t="s">
        <v>143</v>
      </c>
      <c r="L312" s="23"/>
      <c r="M312" s="168"/>
      <c r="N312" s="169" t="s">
        <v>40</v>
      </c>
      <c r="O312" s="60"/>
      <c r="P312" s="170" t="n">
        <f aca="false">O312*H312</f>
        <v>0</v>
      </c>
      <c r="Q312" s="170" t="n">
        <v>0</v>
      </c>
      <c r="R312" s="170" t="n">
        <f aca="false">Q312*H312</f>
        <v>0</v>
      </c>
      <c r="S312" s="170" t="n">
        <v>0.01946</v>
      </c>
      <c r="T312" s="171" t="n">
        <f aca="false">S312*H312</f>
        <v>0.05838</v>
      </c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R312" s="172" t="s">
        <v>217</v>
      </c>
      <c r="AT312" s="172" t="s">
        <v>132</v>
      </c>
      <c r="AU312" s="172" t="s">
        <v>82</v>
      </c>
      <c r="AY312" s="3" t="s">
        <v>130</v>
      </c>
      <c r="BE312" s="173" t="n">
        <f aca="false">IF(N312="základní",J312,0)</f>
        <v>0</v>
      </c>
      <c r="BF312" s="173" t="n">
        <f aca="false">IF(N312="snížená",J312,0)</f>
        <v>0</v>
      </c>
      <c r="BG312" s="173" t="n">
        <f aca="false">IF(N312="zákl. přenesená",J312,0)</f>
        <v>0</v>
      </c>
      <c r="BH312" s="173" t="n">
        <f aca="false">IF(N312="sníž. přenesená",J312,0)</f>
        <v>0</v>
      </c>
      <c r="BI312" s="173" t="n">
        <f aca="false">IF(N312="nulová",J312,0)</f>
        <v>0</v>
      </c>
      <c r="BJ312" s="3" t="s">
        <v>80</v>
      </c>
      <c r="BK312" s="173" t="n">
        <f aca="false">ROUND(I312*H312,2)</f>
        <v>0</v>
      </c>
      <c r="BL312" s="3" t="s">
        <v>217</v>
      </c>
      <c r="BM312" s="172" t="s">
        <v>503</v>
      </c>
    </row>
    <row r="313" s="174" customFormat="true" ht="12.8" hidden="false" customHeight="false" outlineLevel="0" collapsed="false">
      <c r="B313" s="175"/>
      <c r="D313" s="176" t="s">
        <v>145</v>
      </c>
      <c r="E313" s="177"/>
      <c r="F313" s="178" t="s">
        <v>480</v>
      </c>
      <c r="H313" s="179" t="n">
        <v>2</v>
      </c>
      <c r="I313" s="180"/>
      <c r="L313" s="175"/>
      <c r="M313" s="181"/>
      <c r="N313" s="182"/>
      <c r="O313" s="182"/>
      <c r="P313" s="182"/>
      <c r="Q313" s="182"/>
      <c r="R313" s="182"/>
      <c r="S313" s="182"/>
      <c r="T313" s="183"/>
      <c r="AT313" s="177" t="s">
        <v>145</v>
      </c>
      <c r="AU313" s="177" t="s">
        <v>82</v>
      </c>
      <c r="AV313" s="174" t="s">
        <v>82</v>
      </c>
      <c r="AW313" s="174" t="s">
        <v>31</v>
      </c>
      <c r="AX313" s="174" t="s">
        <v>75</v>
      </c>
      <c r="AY313" s="177" t="s">
        <v>130</v>
      </c>
    </row>
    <row r="314" s="174" customFormat="true" ht="12.8" hidden="false" customHeight="false" outlineLevel="0" collapsed="false">
      <c r="B314" s="175"/>
      <c r="D314" s="176" t="s">
        <v>145</v>
      </c>
      <c r="E314" s="177"/>
      <c r="F314" s="178" t="s">
        <v>481</v>
      </c>
      <c r="H314" s="179" t="n">
        <v>1</v>
      </c>
      <c r="I314" s="180"/>
      <c r="L314" s="175"/>
      <c r="M314" s="181"/>
      <c r="N314" s="182"/>
      <c r="O314" s="182"/>
      <c r="P314" s="182"/>
      <c r="Q314" s="182"/>
      <c r="R314" s="182"/>
      <c r="S314" s="182"/>
      <c r="T314" s="183"/>
      <c r="AT314" s="177" t="s">
        <v>145</v>
      </c>
      <c r="AU314" s="177" t="s">
        <v>82</v>
      </c>
      <c r="AV314" s="174" t="s">
        <v>82</v>
      </c>
      <c r="AW314" s="174" t="s">
        <v>31</v>
      </c>
      <c r="AX314" s="174" t="s">
        <v>75</v>
      </c>
      <c r="AY314" s="177" t="s">
        <v>130</v>
      </c>
    </row>
    <row r="315" s="204" customFormat="true" ht="12.8" hidden="false" customHeight="false" outlineLevel="0" collapsed="false">
      <c r="B315" s="205"/>
      <c r="D315" s="176" t="s">
        <v>145</v>
      </c>
      <c r="E315" s="206"/>
      <c r="F315" s="207" t="s">
        <v>173</v>
      </c>
      <c r="H315" s="208" t="n">
        <v>3</v>
      </c>
      <c r="I315" s="209"/>
      <c r="L315" s="205"/>
      <c r="M315" s="210"/>
      <c r="N315" s="211"/>
      <c r="O315" s="211"/>
      <c r="P315" s="211"/>
      <c r="Q315" s="211"/>
      <c r="R315" s="211"/>
      <c r="S315" s="211"/>
      <c r="T315" s="212"/>
      <c r="AT315" s="206" t="s">
        <v>145</v>
      </c>
      <c r="AU315" s="206" t="s">
        <v>82</v>
      </c>
      <c r="AV315" s="204" t="s">
        <v>136</v>
      </c>
      <c r="AW315" s="204" t="s">
        <v>31</v>
      </c>
      <c r="AX315" s="204" t="s">
        <v>80</v>
      </c>
      <c r="AY315" s="206" t="s">
        <v>130</v>
      </c>
    </row>
    <row r="316" s="27" customFormat="true" ht="24.15" hidden="false" customHeight="true" outlineLevel="0" collapsed="false">
      <c r="A316" s="22"/>
      <c r="B316" s="160"/>
      <c r="C316" s="161" t="s">
        <v>504</v>
      </c>
      <c r="D316" s="161" t="s">
        <v>132</v>
      </c>
      <c r="E316" s="162" t="s">
        <v>505</v>
      </c>
      <c r="F316" s="163" t="s">
        <v>506</v>
      </c>
      <c r="G316" s="164" t="s">
        <v>478</v>
      </c>
      <c r="H316" s="165" t="n">
        <v>4</v>
      </c>
      <c r="I316" s="166"/>
      <c r="J316" s="167" t="n">
        <f aca="false">ROUND(I316*H316,2)</f>
        <v>0</v>
      </c>
      <c r="K316" s="163" t="s">
        <v>143</v>
      </c>
      <c r="L316" s="23"/>
      <c r="M316" s="168"/>
      <c r="N316" s="169" t="s">
        <v>40</v>
      </c>
      <c r="O316" s="60"/>
      <c r="P316" s="170" t="n">
        <f aca="false">O316*H316</f>
        <v>0</v>
      </c>
      <c r="Q316" s="170" t="n">
        <v>0.01213</v>
      </c>
      <c r="R316" s="170" t="n">
        <f aca="false">Q316*H316</f>
        <v>0.04852</v>
      </c>
      <c r="S316" s="170" t="n">
        <v>0</v>
      </c>
      <c r="T316" s="171" t="n">
        <f aca="false">S316*H316</f>
        <v>0</v>
      </c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R316" s="172" t="s">
        <v>217</v>
      </c>
      <c r="AT316" s="172" t="s">
        <v>132</v>
      </c>
      <c r="AU316" s="172" t="s">
        <v>82</v>
      </c>
      <c r="AY316" s="3" t="s">
        <v>130</v>
      </c>
      <c r="BE316" s="173" t="n">
        <f aca="false">IF(N316="základní",J316,0)</f>
        <v>0</v>
      </c>
      <c r="BF316" s="173" t="n">
        <f aca="false">IF(N316="snížená",J316,0)</f>
        <v>0</v>
      </c>
      <c r="BG316" s="173" t="n">
        <f aca="false">IF(N316="zákl. přenesená",J316,0)</f>
        <v>0</v>
      </c>
      <c r="BH316" s="173" t="n">
        <f aca="false">IF(N316="sníž. přenesená",J316,0)</f>
        <v>0</v>
      </c>
      <c r="BI316" s="173" t="n">
        <f aca="false">IF(N316="nulová",J316,0)</f>
        <v>0</v>
      </c>
      <c r="BJ316" s="3" t="s">
        <v>80</v>
      </c>
      <c r="BK316" s="173" t="n">
        <f aca="false">ROUND(I316*H316,2)</f>
        <v>0</v>
      </c>
      <c r="BL316" s="3" t="s">
        <v>217</v>
      </c>
      <c r="BM316" s="172" t="s">
        <v>507</v>
      </c>
    </row>
    <row r="317" s="174" customFormat="true" ht="12.8" hidden="false" customHeight="false" outlineLevel="0" collapsed="false">
      <c r="B317" s="175"/>
      <c r="D317" s="176" t="s">
        <v>145</v>
      </c>
      <c r="E317" s="177"/>
      <c r="F317" s="178" t="s">
        <v>508</v>
      </c>
      <c r="H317" s="179" t="n">
        <v>2</v>
      </c>
      <c r="I317" s="180"/>
      <c r="L317" s="175"/>
      <c r="M317" s="181"/>
      <c r="N317" s="182"/>
      <c r="O317" s="182"/>
      <c r="P317" s="182"/>
      <c r="Q317" s="182"/>
      <c r="R317" s="182"/>
      <c r="S317" s="182"/>
      <c r="T317" s="183"/>
      <c r="AT317" s="177" t="s">
        <v>145</v>
      </c>
      <c r="AU317" s="177" t="s">
        <v>82</v>
      </c>
      <c r="AV317" s="174" t="s">
        <v>82</v>
      </c>
      <c r="AW317" s="174" t="s">
        <v>31</v>
      </c>
      <c r="AX317" s="174" t="s">
        <v>75</v>
      </c>
      <c r="AY317" s="177" t="s">
        <v>130</v>
      </c>
    </row>
    <row r="318" s="174" customFormat="true" ht="12.8" hidden="false" customHeight="false" outlineLevel="0" collapsed="false">
      <c r="B318" s="175"/>
      <c r="D318" s="176" t="s">
        <v>145</v>
      </c>
      <c r="E318" s="177"/>
      <c r="F318" s="178" t="s">
        <v>509</v>
      </c>
      <c r="H318" s="179" t="n">
        <v>2</v>
      </c>
      <c r="I318" s="180"/>
      <c r="L318" s="175"/>
      <c r="M318" s="181"/>
      <c r="N318" s="182"/>
      <c r="O318" s="182"/>
      <c r="P318" s="182"/>
      <c r="Q318" s="182"/>
      <c r="R318" s="182"/>
      <c r="S318" s="182"/>
      <c r="T318" s="183"/>
      <c r="AT318" s="177" t="s">
        <v>145</v>
      </c>
      <c r="AU318" s="177" t="s">
        <v>82</v>
      </c>
      <c r="AV318" s="174" t="s">
        <v>82</v>
      </c>
      <c r="AW318" s="174" t="s">
        <v>31</v>
      </c>
      <c r="AX318" s="174" t="s">
        <v>75</v>
      </c>
      <c r="AY318" s="177" t="s">
        <v>130</v>
      </c>
    </row>
    <row r="319" s="204" customFormat="true" ht="12.8" hidden="false" customHeight="false" outlineLevel="0" collapsed="false">
      <c r="B319" s="205"/>
      <c r="D319" s="176" t="s">
        <v>145</v>
      </c>
      <c r="E319" s="206"/>
      <c r="F319" s="207" t="s">
        <v>173</v>
      </c>
      <c r="H319" s="208" t="n">
        <v>4</v>
      </c>
      <c r="I319" s="209"/>
      <c r="L319" s="205"/>
      <c r="M319" s="210"/>
      <c r="N319" s="211"/>
      <c r="O319" s="211"/>
      <c r="P319" s="211"/>
      <c r="Q319" s="211"/>
      <c r="R319" s="211"/>
      <c r="S319" s="211"/>
      <c r="T319" s="212"/>
      <c r="AT319" s="206" t="s">
        <v>145</v>
      </c>
      <c r="AU319" s="206" t="s">
        <v>82</v>
      </c>
      <c r="AV319" s="204" t="s">
        <v>136</v>
      </c>
      <c r="AW319" s="204" t="s">
        <v>31</v>
      </c>
      <c r="AX319" s="204" t="s">
        <v>80</v>
      </c>
      <c r="AY319" s="206" t="s">
        <v>130</v>
      </c>
    </row>
    <row r="320" s="27" customFormat="true" ht="16.5" hidden="false" customHeight="true" outlineLevel="0" collapsed="false">
      <c r="A320" s="22"/>
      <c r="B320" s="160"/>
      <c r="C320" s="161" t="s">
        <v>510</v>
      </c>
      <c r="D320" s="161" t="s">
        <v>132</v>
      </c>
      <c r="E320" s="162" t="s">
        <v>511</v>
      </c>
      <c r="F320" s="163" t="s">
        <v>512</v>
      </c>
      <c r="G320" s="164" t="s">
        <v>478</v>
      </c>
      <c r="H320" s="165" t="n">
        <v>1</v>
      </c>
      <c r="I320" s="166"/>
      <c r="J320" s="167" t="n">
        <f aca="false">ROUND(I320*H320,2)</f>
        <v>0</v>
      </c>
      <c r="K320" s="163" t="s">
        <v>143</v>
      </c>
      <c r="L320" s="23"/>
      <c r="M320" s="168"/>
      <c r="N320" s="169" t="s">
        <v>40</v>
      </c>
      <c r="O320" s="60"/>
      <c r="P320" s="170" t="n">
        <f aca="false">O320*H320</f>
        <v>0</v>
      </c>
      <c r="Q320" s="170" t="n">
        <v>0</v>
      </c>
      <c r="R320" s="170" t="n">
        <f aca="false">Q320*H320</f>
        <v>0</v>
      </c>
      <c r="S320" s="170" t="n">
        <v>0.0347</v>
      </c>
      <c r="T320" s="171" t="n">
        <f aca="false">S320*H320</f>
        <v>0.0347</v>
      </c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R320" s="172" t="s">
        <v>217</v>
      </c>
      <c r="AT320" s="172" t="s">
        <v>132</v>
      </c>
      <c r="AU320" s="172" t="s">
        <v>82</v>
      </c>
      <c r="AY320" s="3" t="s">
        <v>130</v>
      </c>
      <c r="BE320" s="173" t="n">
        <f aca="false">IF(N320="základní",J320,0)</f>
        <v>0</v>
      </c>
      <c r="BF320" s="173" t="n">
        <f aca="false">IF(N320="snížená",J320,0)</f>
        <v>0</v>
      </c>
      <c r="BG320" s="173" t="n">
        <f aca="false">IF(N320="zákl. přenesená",J320,0)</f>
        <v>0</v>
      </c>
      <c r="BH320" s="173" t="n">
        <f aca="false">IF(N320="sníž. přenesená",J320,0)</f>
        <v>0</v>
      </c>
      <c r="BI320" s="173" t="n">
        <f aca="false">IF(N320="nulová",J320,0)</f>
        <v>0</v>
      </c>
      <c r="BJ320" s="3" t="s">
        <v>80</v>
      </c>
      <c r="BK320" s="173" t="n">
        <f aca="false">ROUND(I320*H320,2)</f>
        <v>0</v>
      </c>
      <c r="BL320" s="3" t="s">
        <v>217</v>
      </c>
      <c r="BM320" s="172" t="s">
        <v>513</v>
      </c>
    </row>
    <row r="321" s="27" customFormat="true" ht="24.15" hidden="false" customHeight="true" outlineLevel="0" collapsed="false">
      <c r="A321" s="22"/>
      <c r="B321" s="160"/>
      <c r="C321" s="161" t="s">
        <v>514</v>
      </c>
      <c r="D321" s="161" t="s">
        <v>132</v>
      </c>
      <c r="E321" s="162" t="s">
        <v>515</v>
      </c>
      <c r="F321" s="163" t="s">
        <v>516</v>
      </c>
      <c r="G321" s="164" t="s">
        <v>478</v>
      </c>
      <c r="H321" s="165" t="n">
        <v>1</v>
      </c>
      <c r="I321" s="166"/>
      <c r="J321" s="167" t="n">
        <f aca="false">ROUND(I321*H321,2)</f>
        <v>0</v>
      </c>
      <c r="K321" s="163" t="s">
        <v>143</v>
      </c>
      <c r="L321" s="23"/>
      <c r="M321" s="168"/>
      <c r="N321" s="169" t="s">
        <v>40</v>
      </c>
      <c r="O321" s="60"/>
      <c r="P321" s="170" t="n">
        <f aca="false">O321*H321</f>
        <v>0</v>
      </c>
      <c r="Q321" s="170" t="n">
        <v>0.01475</v>
      </c>
      <c r="R321" s="170" t="n">
        <f aca="false">Q321*H321</f>
        <v>0.01475</v>
      </c>
      <c r="S321" s="170" t="n">
        <v>0</v>
      </c>
      <c r="T321" s="171" t="n">
        <f aca="false">S321*H321</f>
        <v>0</v>
      </c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R321" s="172" t="s">
        <v>217</v>
      </c>
      <c r="AT321" s="172" t="s">
        <v>132</v>
      </c>
      <c r="AU321" s="172" t="s">
        <v>82</v>
      </c>
      <c r="AY321" s="3" t="s">
        <v>130</v>
      </c>
      <c r="BE321" s="173" t="n">
        <f aca="false">IF(N321="základní",J321,0)</f>
        <v>0</v>
      </c>
      <c r="BF321" s="173" t="n">
        <f aca="false">IF(N321="snížená",J321,0)</f>
        <v>0</v>
      </c>
      <c r="BG321" s="173" t="n">
        <f aca="false">IF(N321="zákl. přenesená",J321,0)</f>
        <v>0</v>
      </c>
      <c r="BH321" s="173" t="n">
        <f aca="false">IF(N321="sníž. přenesená",J321,0)</f>
        <v>0</v>
      </c>
      <c r="BI321" s="173" t="n">
        <f aca="false">IF(N321="nulová",J321,0)</f>
        <v>0</v>
      </c>
      <c r="BJ321" s="3" t="s">
        <v>80</v>
      </c>
      <c r="BK321" s="173" t="n">
        <f aca="false">ROUND(I321*H321,2)</f>
        <v>0</v>
      </c>
      <c r="BL321" s="3" t="s">
        <v>217</v>
      </c>
      <c r="BM321" s="172" t="s">
        <v>517</v>
      </c>
    </row>
    <row r="322" s="27" customFormat="true" ht="16.5" hidden="false" customHeight="true" outlineLevel="0" collapsed="false">
      <c r="A322" s="22"/>
      <c r="B322" s="160"/>
      <c r="C322" s="161" t="s">
        <v>518</v>
      </c>
      <c r="D322" s="161" t="s">
        <v>132</v>
      </c>
      <c r="E322" s="162" t="s">
        <v>519</v>
      </c>
      <c r="F322" s="163" t="s">
        <v>520</v>
      </c>
      <c r="G322" s="164" t="s">
        <v>478</v>
      </c>
      <c r="H322" s="165" t="n">
        <v>4</v>
      </c>
      <c r="I322" s="166"/>
      <c r="J322" s="167" t="n">
        <f aca="false">ROUND(I322*H322,2)</f>
        <v>0</v>
      </c>
      <c r="K322" s="163" t="s">
        <v>143</v>
      </c>
      <c r="L322" s="23"/>
      <c r="M322" s="168"/>
      <c r="N322" s="169" t="s">
        <v>40</v>
      </c>
      <c r="O322" s="60"/>
      <c r="P322" s="170" t="n">
        <f aca="false">O322*H322</f>
        <v>0</v>
      </c>
      <c r="Q322" s="170" t="n">
        <v>0</v>
      </c>
      <c r="R322" s="170" t="n">
        <f aca="false">Q322*H322</f>
        <v>0</v>
      </c>
      <c r="S322" s="170" t="n">
        <v>0.00156</v>
      </c>
      <c r="T322" s="171" t="n">
        <f aca="false">S322*H322</f>
        <v>0.00624</v>
      </c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R322" s="172" t="s">
        <v>217</v>
      </c>
      <c r="AT322" s="172" t="s">
        <v>132</v>
      </c>
      <c r="AU322" s="172" t="s">
        <v>82</v>
      </c>
      <c r="AY322" s="3" t="s">
        <v>130</v>
      </c>
      <c r="BE322" s="173" t="n">
        <f aca="false">IF(N322="základní",J322,0)</f>
        <v>0</v>
      </c>
      <c r="BF322" s="173" t="n">
        <f aca="false">IF(N322="snížená",J322,0)</f>
        <v>0</v>
      </c>
      <c r="BG322" s="173" t="n">
        <f aca="false">IF(N322="zákl. přenesená",J322,0)</f>
        <v>0</v>
      </c>
      <c r="BH322" s="173" t="n">
        <f aca="false">IF(N322="sníž. přenesená",J322,0)</f>
        <v>0</v>
      </c>
      <c r="BI322" s="173" t="n">
        <f aca="false">IF(N322="nulová",J322,0)</f>
        <v>0</v>
      </c>
      <c r="BJ322" s="3" t="s">
        <v>80</v>
      </c>
      <c r="BK322" s="173" t="n">
        <f aca="false">ROUND(I322*H322,2)</f>
        <v>0</v>
      </c>
      <c r="BL322" s="3" t="s">
        <v>217</v>
      </c>
      <c r="BM322" s="172" t="s">
        <v>521</v>
      </c>
    </row>
    <row r="323" s="174" customFormat="true" ht="12.8" hidden="false" customHeight="false" outlineLevel="0" collapsed="false">
      <c r="B323" s="175"/>
      <c r="D323" s="176" t="s">
        <v>145</v>
      </c>
      <c r="E323" s="177"/>
      <c r="F323" s="178" t="s">
        <v>480</v>
      </c>
      <c r="H323" s="179" t="n">
        <v>2</v>
      </c>
      <c r="I323" s="180"/>
      <c r="L323" s="175"/>
      <c r="M323" s="181"/>
      <c r="N323" s="182"/>
      <c r="O323" s="182"/>
      <c r="P323" s="182"/>
      <c r="Q323" s="182"/>
      <c r="R323" s="182"/>
      <c r="S323" s="182"/>
      <c r="T323" s="183"/>
      <c r="AT323" s="177" t="s">
        <v>145</v>
      </c>
      <c r="AU323" s="177" t="s">
        <v>82</v>
      </c>
      <c r="AV323" s="174" t="s">
        <v>82</v>
      </c>
      <c r="AW323" s="174" t="s">
        <v>31</v>
      </c>
      <c r="AX323" s="174" t="s">
        <v>75</v>
      </c>
      <c r="AY323" s="177" t="s">
        <v>130</v>
      </c>
    </row>
    <row r="324" s="174" customFormat="true" ht="12.8" hidden="false" customHeight="false" outlineLevel="0" collapsed="false">
      <c r="B324" s="175"/>
      <c r="D324" s="176" t="s">
        <v>145</v>
      </c>
      <c r="E324" s="177"/>
      <c r="F324" s="178" t="s">
        <v>481</v>
      </c>
      <c r="H324" s="179" t="n">
        <v>1</v>
      </c>
      <c r="I324" s="180"/>
      <c r="L324" s="175"/>
      <c r="M324" s="181"/>
      <c r="N324" s="182"/>
      <c r="O324" s="182"/>
      <c r="P324" s="182"/>
      <c r="Q324" s="182"/>
      <c r="R324" s="182"/>
      <c r="S324" s="182"/>
      <c r="T324" s="183"/>
      <c r="AT324" s="177" t="s">
        <v>145</v>
      </c>
      <c r="AU324" s="177" t="s">
        <v>82</v>
      </c>
      <c r="AV324" s="174" t="s">
        <v>82</v>
      </c>
      <c r="AW324" s="174" t="s">
        <v>31</v>
      </c>
      <c r="AX324" s="174" t="s">
        <v>75</v>
      </c>
      <c r="AY324" s="177" t="s">
        <v>130</v>
      </c>
    </row>
    <row r="325" s="174" customFormat="true" ht="12.8" hidden="false" customHeight="false" outlineLevel="0" collapsed="false">
      <c r="B325" s="175"/>
      <c r="D325" s="176" t="s">
        <v>145</v>
      </c>
      <c r="E325" s="177"/>
      <c r="F325" s="178" t="s">
        <v>522</v>
      </c>
      <c r="H325" s="179" t="n">
        <v>1</v>
      </c>
      <c r="I325" s="180"/>
      <c r="L325" s="175"/>
      <c r="M325" s="181"/>
      <c r="N325" s="182"/>
      <c r="O325" s="182"/>
      <c r="P325" s="182"/>
      <c r="Q325" s="182"/>
      <c r="R325" s="182"/>
      <c r="S325" s="182"/>
      <c r="T325" s="183"/>
      <c r="AT325" s="177" t="s">
        <v>145</v>
      </c>
      <c r="AU325" s="177" t="s">
        <v>82</v>
      </c>
      <c r="AV325" s="174" t="s">
        <v>82</v>
      </c>
      <c r="AW325" s="174" t="s">
        <v>31</v>
      </c>
      <c r="AX325" s="174" t="s">
        <v>75</v>
      </c>
      <c r="AY325" s="177" t="s">
        <v>130</v>
      </c>
    </row>
    <row r="326" s="204" customFormat="true" ht="12.8" hidden="false" customHeight="false" outlineLevel="0" collapsed="false">
      <c r="B326" s="205"/>
      <c r="D326" s="176" t="s">
        <v>145</v>
      </c>
      <c r="E326" s="206"/>
      <c r="F326" s="207" t="s">
        <v>173</v>
      </c>
      <c r="H326" s="208" t="n">
        <v>4</v>
      </c>
      <c r="I326" s="209"/>
      <c r="L326" s="205"/>
      <c r="M326" s="210"/>
      <c r="N326" s="211"/>
      <c r="O326" s="211"/>
      <c r="P326" s="211"/>
      <c r="Q326" s="211"/>
      <c r="R326" s="211"/>
      <c r="S326" s="211"/>
      <c r="T326" s="212"/>
      <c r="AT326" s="206" t="s">
        <v>145</v>
      </c>
      <c r="AU326" s="206" t="s">
        <v>82</v>
      </c>
      <c r="AV326" s="204" t="s">
        <v>136</v>
      </c>
      <c r="AW326" s="204" t="s">
        <v>31</v>
      </c>
      <c r="AX326" s="204" t="s">
        <v>80</v>
      </c>
      <c r="AY326" s="206" t="s">
        <v>130</v>
      </c>
    </row>
    <row r="327" s="27" customFormat="true" ht="24.15" hidden="false" customHeight="true" outlineLevel="0" collapsed="false">
      <c r="A327" s="22"/>
      <c r="B327" s="160"/>
      <c r="C327" s="161" t="s">
        <v>523</v>
      </c>
      <c r="D327" s="161" t="s">
        <v>132</v>
      </c>
      <c r="E327" s="162" t="s">
        <v>524</v>
      </c>
      <c r="F327" s="163" t="s">
        <v>525</v>
      </c>
      <c r="G327" s="164" t="s">
        <v>478</v>
      </c>
      <c r="H327" s="165" t="n">
        <v>1</v>
      </c>
      <c r="I327" s="166"/>
      <c r="J327" s="167" t="n">
        <f aca="false">ROUND(I327*H327,2)</f>
        <v>0</v>
      </c>
      <c r="K327" s="163" t="s">
        <v>143</v>
      </c>
      <c r="L327" s="23"/>
      <c r="M327" s="168"/>
      <c r="N327" s="169" t="s">
        <v>40</v>
      </c>
      <c r="O327" s="60"/>
      <c r="P327" s="170" t="n">
        <f aca="false">O327*H327</f>
        <v>0</v>
      </c>
      <c r="Q327" s="170" t="n">
        <v>0.00172</v>
      </c>
      <c r="R327" s="170" t="n">
        <f aca="false">Q327*H327</f>
        <v>0.00172</v>
      </c>
      <c r="S327" s="170" t="n">
        <v>0</v>
      </c>
      <c r="T327" s="171" t="n">
        <f aca="false">S327*H327</f>
        <v>0</v>
      </c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R327" s="172" t="s">
        <v>217</v>
      </c>
      <c r="AT327" s="172" t="s">
        <v>132</v>
      </c>
      <c r="AU327" s="172" t="s">
        <v>82</v>
      </c>
      <c r="AY327" s="3" t="s">
        <v>130</v>
      </c>
      <c r="BE327" s="173" t="n">
        <f aca="false">IF(N327="základní",J327,0)</f>
        <v>0</v>
      </c>
      <c r="BF327" s="173" t="n">
        <f aca="false">IF(N327="snížená",J327,0)</f>
        <v>0</v>
      </c>
      <c r="BG327" s="173" t="n">
        <f aca="false">IF(N327="zákl. přenesená",J327,0)</f>
        <v>0</v>
      </c>
      <c r="BH327" s="173" t="n">
        <f aca="false">IF(N327="sníž. přenesená",J327,0)</f>
        <v>0</v>
      </c>
      <c r="BI327" s="173" t="n">
        <f aca="false">IF(N327="nulová",J327,0)</f>
        <v>0</v>
      </c>
      <c r="BJ327" s="3" t="s">
        <v>80</v>
      </c>
      <c r="BK327" s="173" t="n">
        <f aca="false">ROUND(I327*H327,2)</f>
        <v>0</v>
      </c>
      <c r="BL327" s="3" t="s">
        <v>217</v>
      </c>
      <c r="BM327" s="172" t="s">
        <v>526</v>
      </c>
    </row>
    <row r="328" s="174" customFormat="true" ht="12.8" hidden="false" customHeight="false" outlineLevel="0" collapsed="false">
      <c r="B328" s="175"/>
      <c r="D328" s="176" t="s">
        <v>145</v>
      </c>
      <c r="E328" s="177"/>
      <c r="F328" s="178" t="s">
        <v>527</v>
      </c>
      <c r="H328" s="179" t="n">
        <v>1</v>
      </c>
      <c r="I328" s="180"/>
      <c r="L328" s="175"/>
      <c r="M328" s="181"/>
      <c r="N328" s="182"/>
      <c r="O328" s="182"/>
      <c r="P328" s="182"/>
      <c r="Q328" s="182"/>
      <c r="R328" s="182"/>
      <c r="S328" s="182"/>
      <c r="T328" s="183"/>
      <c r="AT328" s="177" t="s">
        <v>145</v>
      </c>
      <c r="AU328" s="177" t="s">
        <v>82</v>
      </c>
      <c r="AV328" s="174" t="s">
        <v>82</v>
      </c>
      <c r="AW328" s="174" t="s">
        <v>31</v>
      </c>
      <c r="AX328" s="174" t="s">
        <v>75</v>
      </c>
      <c r="AY328" s="177" t="s">
        <v>130</v>
      </c>
    </row>
    <row r="329" s="204" customFormat="true" ht="12.8" hidden="false" customHeight="false" outlineLevel="0" collapsed="false">
      <c r="B329" s="205"/>
      <c r="D329" s="176" t="s">
        <v>145</v>
      </c>
      <c r="E329" s="206"/>
      <c r="F329" s="207" t="s">
        <v>173</v>
      </c>
      <c r="H329" s="208" t="n">
        <v>1</v>
      </c>
      <c r="I329" s="209"/>
      <c r="L329" s="205"/>
      <c r="M329" s="210"/>
      <c r="N329" s="211"/>
      <c r="O329" s="211"/>
      <c r="P329" s="211"/>
      <c r="Q329" s="211"/>
      <c r="R329" s="211"/>
      <c r="S329" s="211"/>
      <c r="T329" s="212"/>
      <c r="AT329" s="206" t="s">
        <v>145</v>
      </c>
      <c r="AU329" s="206" t="s">
        <v>82</v>
      </c>
      <c r="AV329" s="204" t="s">
        <v>136</v>
      </c>
      <c r="AW329" s="204" t="s">
        <v>31</v>
      </c>
      <c r="AX329" s="204" t="s">
        <v>80</v>
      </c>
      <c r="AY329" s="206" t="s">
        <v>130</v>
      </c>
    </row>
    <row r="330" s="27" customFormat="true" ht="16.5" hidden="false" customHeight="true" outlineLevel="0" collapsed="false">
      <c r="A330" s="22"/>
      <c r="B330" s="160"/>
      <c r="C330" s="161" t="s">
        <v>528</v>
      </c>
      <c r="D330" s="161" t="s">
        <v>132</v>
      </c>
      <c r="E330" s="162" t="s">
        <v>529</v>
      </c>
      <c r="F330" s="163" t="s">
        <v>530</v>
      </c>
      <c r="G330" s="164" t="s">
        <v>478</v>
      </c>
      <c r="H330" s="165" t="n">
        <v>4</v>
      </c>
      <c r="I330" s="166"/>
      <c r="J330" s="167" t="n">
        <f aca="false">ROUND(I330*H330,2)</f>
        <v>0</v>
      </c>
      <c r="K330" s="163" t="s">
        <v>143</v>
      </c>
      <c r="L330" s="23"/>
      <c r="M330" s="168"/>
      <c r="N330" s="169" t="s">
        <v>40</v>
      </c>
      <c r="O330" s="60"/>
      <c r="P330" s="170" t="n">
        <f aca="false">O330*H330</f>
        <v>0</v>
      </c>
      <c r="Q330" s="170" t="n">
        <v>0.00184</v>
      </c>
      <c r="R330" s="170" t="n">
        <f aca="false">Q330*H330</f>
        <v>0.00736</v>
      </c>
      <c r="S330" s="170" t="n">
        <v>0</v>
      </c>
      <c r="T330" s="171" t="n">
        <f aca="false">S330*H330</f>
        <v>0</v>
      </c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R330" s="172" t="s">
        <v>217</v>
      </c>
      <c r="AT330" s="172" t="s">
        <v>132</v>
      </c>
      <c r="AU330" s="172" t="s">
        <v>82</v>
      </c>
      <c r="AY330" s="3" t="s">
        <v>130</v>
      </c>
      <c r="BE330" s="173" t="n">
        <f aca="false">IF(N330="základní",J330,0)</f>
        <v>0</v>
      </c>
      <c r="BF330" s="173" t="n">
        <f aca="false">IF(N330="snížená",J330,0)</f>
        <v>0</v>
      </c>
      <c r="BG330" s="173" t="n">
        <f aca="false">IF(N330="zákl. přenesená",J330,0)</f>
        <v>0</v>
      </c>
      <c r="BH330" s="173" t="n">
        <f aca="false">IF(N330="sníž. přenesená",J330,0)</f>
        <v>0</v>
      </c>
      <c r="BI330" s="173" t="n">
        <f aca="false">IF(N330="nulová",J330,0)</f>
        <v>0</v>
      </c>
      <c r="BJ330" s="3" t="s">
        <v>80</v>
      </c>
      <c r="BK330" s="173" t="n">
        <f aca="false">ROUND(I330*H330,2)</f>
        <v>0</v>
      </c>
      <c r="BL330" s="3" t="s">
        <v>217</v>
      </c>
      <c r="BM330" s="172" t="s">
        <v>531</v>
      </c>
    </row>
    <row r="331" s="27" customFormat="true" ht="16.5" hidden="false" customHeight="true" outlineLevel="0" collapsed="false">
      <c r="A331" s="22"/>
      <c r="B331" s="160"/>
      <c r="C331" s="161" t="s">
        <v>532</v>
      </c>
      <c r="D331" s="161" t="s">
        <v>132</v>
      </c>
      <c r="E331" s="162" t="s">
        <v>533</v>
      </c>
      <c r="F331" s="163" t="s">
        <v>534</v>
      </c>
      <c r="G331" s="164" t="s">
        <v>478</v>
      </c>
      <c r="H331" s="165" t="n">
        <v>5</v>
      </c>
      <c r="I331" s="166"/>
      <c r="J331" s="167" t="n">
        <f aca="false">ROUND(I331*H331,2)</f>
        <v>0</v>
      </c>
      <c r="K331" s="163"/>
      <c r="L331" s="23"/>
      <c r="M331" s="168"/>
      <c r="N331" s="169" t="s">
        <v>40</v>
      </c>
      <c r="O331" s="60"/>
      <c r="P331" s="170" t="n">
        <f aca="false">O331*H331</f>
        <v>0</v>
      </c>
      <c r="Q331" s="170" t="n">
        <v>0.00184</v>
      </c>
      <c r="R331" s="170" t="n">
        <f aca="false">Q331*H331</f>
        <v>0.0092</v>
      </c>
      <c r="S331" s="170" t="n">
        <v>0</v>
      </c>
      <c r="T331" s="171" t="n">
        <f aca="false">S331*H331</f>
        <v>0</v>
      </c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R331" s="172" t="s">
        <v>217</v>
      </c>
      <c r="AT331" s="172" t="s">
        <v>132</v>
      </c>
      <c r="AU331" s="172" t="s">
        <v>82</v>
      </c>
      <c r="AY331" s="3" t="s">
        <v>130</v>
      </c>
      <c r="BE331" s="173" t="n">
        <f aca="false">IF(N331="základní",J331,0)</f>
        <v>0</v>
      </c>
      <c r="BF331" s="173" t="n">
        <f aca="false">IF(N331="snížená",J331,0)</f>
        <v>0</v>
      </c>
      <c r="BG331" s="173" t="n">
        <f aca="false">IF(N331="zákl. přenesená",J331,0)</f>
        <v>0</v>
      </c>
      <c r="BH331" s="173" t="n">
        <f aca="false">IF(N331="sníž. přenesená",J331,0)</f>
        <v>0</v>
      </c>
      <c r="BI331" s="173" t="n">
        <f aca="false">IF(N331="nulová",J331,0)</f>
        <v>0</v>
      </c>
      <c r="BJ331" s="3" t="s">
        <v>80</v>
      </c>
      <c r="BK331" s="173" t="n">
        <f aca="false">ROUND(I331*H331,2)</f>
        <v>0</v>
      </c>
      <c r="BL331" s="3" t="s">
        <v>217</v>
      </c>
      <c r="BM331" s="172" t="s">
        <v>535</v>
      </c>
    </row>
    <row r="332" s="27" customFormat="true" ht="24.15" hidden="false" customHeight="true" outlineLevel="0" collapsed="false">
      <c r="A332" s="22"/>
      <c r="B332" s="160"/>
      <c r="C332" s="161" t="s">
        <v>536</v>
      </c>
      <c r="D332" s="161" t="s">
        <v>132</v>
      </c>
      <c r="E332" s="162" t="s">
        <v>537</v>
      </c>
      <c r="F332" s="163" t="s">
        <v>538</v>
      </c>
      <c r="G332" s="164" t="s">
        <v>420</v>
      </c>
      <c r="H332" s="213"/>
      <c r="I332" s="166"/>
      <c r="J332" s="167" t="n">
        <f aca="false">ROUND(I332*H332,2)</f>
        <v>0</v>
      </c>
      <c r="K332" s="163" t="s">
        <v>143</v>
      </c>
      <c r="L332" s="23"/>
      <c r="M332" s="168"/>
      <c r="N332" s="169" t="s">
        <v>40</v>
      </c>
      <c r="O332" s="60"/>
      <c r="P332" s="170" t="n">
        <f aca="false">O332*H332</f>
        <v>0</v>
      </c>
      <c r="Q332" s="170" t="n">
        <v>0</v>
      </c>
      <c r="R332" s="170" t="n">
        <f aca="false">Q332*H332</f>
        <v>0</v>
      </c>
      <c r="S332" s="170" t="n">
        <v>0</v>
      </c>
      <c r="T332" s="171" t="n">
        <f aca="false">S332*H332</f>
        <v>0</v>
      </c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R332" s="172" t="s">
        <v>217</v>
      </c>
      <c r="AT332" s="172" t="s">
        <v>132</v>
      </c>
      <c r="AU332" s="172" t="s">
        <v>82</v>
      </c>
      <c r="AY332" s="3" t="s">
        <v>130</v>
      </c>
      <c r="BE332" s="173" t="n">
        <f aca="false">IF(N332="základní",J332,0)</f>
        <v>0</v>
      </c>
      <c r="BF332" s="173" t="n">
        <f aca="false">IF(N332="snížená",J332,0)</f>
        <v>0</v>
      </c>
      <c r="BG332" s="173" t="n">
        <f aca="false">IF(N332="zákl. přenesená",J332,0)</f>
        <v>0</v>
      </c>
      <c r="BH332" s="173" t="n">
        <f aca="false">IF(N332="sníž. přenesená",J332,0)</f>
        <v>0</v>
      </c>
      <c r="BI332" s="173" t="n">
        <f aca="false">IF(N332="nulová",J332,0)</f>
        <v>0</v>
      </c>
      <c r="BJ332" s="3" t="s">
        <v>80</v>
      </c>
      <c r="BK332" s="173" t="n">
        <f aca="false">ROUND(I332*H332,2)</f>
        <v>0</v>
      </c>
      <c r="BL332" s="3" t="s">
        <v>217</v>
      </c>
      <c r="BM332" s="172" t="s">
        <v>539</v>
      </c>
    </row>
    <row r="333" s="146" customFormat="true" ht="22.8" hidden="false" customHeight="true" outlineLevel="0" collapsed="false">
      <c r="B333" s="147"/>
      <c r="D333" s="148" t="s">
        <v>74</v>
      </c>
      <c r="E333" s="158" t="s">
        <v>540</v>
      </c>
      <c r="F333" s="158" t="s">
        <v>541</v>
      </c>
      <c r="I333" s="150"/>
      <c r="J333" s="159" t="n">
        <f aca="false">BK333</f>
        <v>0</v>
      </c>
      <c r="L333" s="147"/>
      <c r="M333" s="152"/>
      <c r="N333" s="153"/>
      <c r="O333" s="153"/>
      <c r="P333" s="154" t="n">
        <f aca="false">SUM(P334:P339)</f>
        <v>0</v>
      </c>
      <c r="Q333" s="153"/>
      <c r="R333" s="154" t="n">
        <f aca="false">SUM(R334:R339)</f>
        <v>0.0485</v>
      </c>
      <c r="S333" s="153"/>
      <c r="T333" s="155" t="n">
        <f aca="false">SUM(T334:T339)</f>
        <v>0</v>
      </c>
      <c r="AR333" s="148" t="s">
        <v>82</v>
      </c>
      <c r="AT333" s="156" t="s">
        <v>74</v>
      </c>
      <c r="AU333" s="156" t="s">
        <v>80</v>
      </c>
      <c r="AY333" s="148" t="s">
        <v>130</v>
      </c>
      <c r="BK333" s="157" t="n">
        <f aca="false">SUM(BK334:BK339)</f>
        <v>0</v>
      </c>
    </row>
    <row r="334" s="27" customFormat="true" ht="24.15" hidden="false" customHeight="true" outlineLevel="0" collapsed="false">
      <c r="A334" s="22"/>
      <c r="B334" s="160"/>
      <c r="C334" s="161" t="s">
        <v>542</v>
      </c>
      <c r="D334" s="161" t="s">
        <v>132</v>
      </c>
      <c r="E334" s="162" t="s">
        <v>543</v>
      </c>
      <c r="F334" s="163" t="s">
        <v>544</v>
      </c>
      <c r="G334" s="164" t="s">
        <v>478</v>
      </c>
      <c r="H334" s="165" t="n">
        <v>5</v>
      </c>
      <c r="I334" s="166"/>
      <c r="J334" s="167" t="n">
        <f aca="false">ROUND(I334*H334,2)</f>
        <v>0</v>
      </c>
      <c r="K334" s="163" t="s">
        <v>143</v>
      </c>
      <c r="L334" s="23"/>
      <c r="M334" s="168"/>
      <c r="N334" s="169" t="s">
        <v>40</v>
      </c>
      <c r="O334" s="60"/>
      <c r="P334" s="170" t="n">
        <f aca="false">O334*H334</f>
        <v>0</v>
      </c>
      <c r="Q334" s="170" t="n">
        <v>0.0092</v>
      </c>
      <c r="R334" s="170" t="n">
        <f aca="false">Q334*H334</f>
        <v>0.046</v>
      </c>
      <c r="S334" s="170" t="n">
        <v>0</v>
      </c>
      <c r="T334" s="171" t="n">
        <f aca="false">S334*H334</f>
        <v>0</v>
      </c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R334" s="172" t="s">
        <v>217</v>
      </c>
      <c r="AT334" s="172" t="s">
        <v>132</v>
      </c>
      <c r="AU334" s="172" t="s">
        <v>82</v>
      </c>
      <c r="AY334" s="3" t="s">
        <v>130</v>
      </c>
      <c r="BE334" s="173" t="n">
        <f aca="false">IF(N334="základní",J334,0)</f>
        <v>0</v>
      </c>
      <c r="BF334" s="173" t="n">
        <f aca="false">IF(N334="snížená",J334,0)</f>
        <v>0</v>
      </c>
      <c r="BG334" s="173" t="n">
        <f aca="false">IF(N334="zákl. přenesená",J334,0)</f>
        <v>0</v>
      </c>
      <c r="BH334" s="173" t="n">
        <f aca="false">IF(N334="sníž. přenesená",J334,0)</f>
        <v>0</v>
      </c>
      <c r="BI334" s="173" t="n">
        <f aca="false">IF(N334="nulová",J334,0)</f>
        <v>0</v>
      </c>
      <c r="BJ334" s="3" t="s">
        <v>80</v>
      </c>
      <c r="BK334" s="173" t="n">
        <f aca="false">ROUND(I334*H334,2)</f>
        <v>0</v>
      </c>
      <c r="BL334" s="3" t="s">
        <v>217</v>
      </c>
      <c r="BM334" s="172" t="s">
        <v>545</v>
      </c>
    </row>
    <row r="335" s="174" customFormat="true" ht="12.8" hidden="false" customHeight="false" outlineLevel="0" collapsed="false">
      <c r="B335" s="175"/>
      <c r="D335" s="176" t="s">
        <v>145</v>
      </c>
      <c r="E335" s="177"/>
      <c r="F335" s="178" t="s">
        <v>491</v>
      </c>
      <c r="H335" s="179" t="n">
        <v>4</v>
      </c>
      <c r="I335" s="180"/>
      <c r="L335" s="175"/>
      <c r="M335" s="181"/>
      <c r="N335" s="182"/>
      <c r="O335" s="182"/>
      <c r="P335" s="182"/>
      <c r="Q335" s="182"/>
      <c r="R335" s="182"/>
      <c r="S335" s="182"/>
      <c r="T335" s="183"/>
      <c r="AT335" s="177" t="s">
        <v>145</v>
      </c>
      <c r="AU335" s="177" t="s">
        <v>82</v>
      </c>
      <c r="AV335" s="174" t="s">
        <v>82</v>
      </c>
      <c r="AW335" s="174" t="s">
        <v>31</v>
      </c>
      <c r="AX335" s="174" t="s">
        <v>75</v>
      </c>
      <c r="AY335" s="177" t="s">
        <v>130</v>
      </c>
    </row>
    <row r="336" s="174" customFormat="true" ht="12.8" hidden="false" customHeight="false" outlineLevel="0" collapsed="false">
      <c r="B336" s="175"/>
      <c r="D336" s="176" t="s">
        <v>145</v>
      </c>
      <c r="E336" s="177"/>
      <c r="F336" s="178" t="s">
        <v>481</v>
      </c>
      <c r="H336" s="179" t="n">
        <v>1</v>
      </c>
      <c r="I336" s="180"/>
      <c r="L336" s="175"/>
      <c r="M336" s="181"/>
      <c r="N336" s="182"/>
      <c r="O336" s="182"/>
      <c r="P336" s="182"/>
      <c r="Q336" s="182"/>
      <c r="R336" s="182"/>
      <c r="S336" s="182"/>
      <c r="T336" s="183"/>
      <c r="AT336" s="177" t="s">
        <v>145</v>
      </c>
      <c r="AU336" s="177" t="s">
        <v>82</v>
      </c>
      <c r="AV336" s="174" t="s">
        <v>82</v>
      </c>
      <c r="AW336" s="174" t="s">
        <v>31</v>
      </c>
      <c r="AX336" s="174" t="s">
        <v>75</v>
      </c>
      <c r="AY336" s="177" t="s">
        <v>130</v>
      </c>
    </row>
    <row r="337" s="204" customFormat="true" ht="12.8" hidden="false" customHeight="false" outlineLevel="0" collapsed="false">
      <c r="B337" s="205"/>
      <c r="D337" s="176" t="s">
        <v>145</v>
      </c>
      <c r="E337" s="206"/>
      <c r="F337" s="207" t="s">
        <v>173</v>
      </c>
      <c r="H337" s="208" t="n">
        <v>5</v>
      </c>
      <c r="I337" s="209"/>
      <c r="L337" s="205"/>
      <c r="M337" s="210"/>
      <c r="N337" s="211"/>
      <c r="O337" s="211"/>
      <c r="P337" s="211"/>
      <c r="Q337" s="211"/>
      <c r="R337" s="211"/>
      <c r="S337" s="211"/>
      <c r="T337" s="212"/>
      <c r="AT337" s="206" t="s">
        <v>145</v>
      </c>
      <c r="AU337" s="206" t="s">
        <v>82</v>
      </c>
      <c r="AV337" s="204" t="s">
        <v>136</v>
      </c>
      <c r="AW337" s="204" t="s">
        <v>31</v>
      </c>
      <c r="AX337" s="204" t="s">
        <v>80</v>
      </c>
      <c r="AY337" s="206" t="s">
        <v>130</v>
      </c>
    </row>
    <row r="338" s="27" customFormat="true" ht="16.5" hidden="false" customHeight="true" outlineLevel="0" collapsed="false">
      <c r="A338" s="22"/>
      <c r="B338" s="160"/>
      <c r="C338" s="161" t="s">
        <v>546</v>
      </c>
      <c r="D338" s="161" t="s">
        <v>132</v>
      </c>
      <c r="E338" s="162" t="s">
        <v>547</v>
      </c>
      <c r="F338" s="163" t="s">
        <v>548</v>
      </c>
      <c r="G338" s="164" t="s">
        <v>478</v>
      </c>
      <c r="H338" s="165" t="n">
        <v>5</v>
      </c>
      <c r="I338" s="166"/>
      <c r="J338" s="167" t="n">
        <f aca="false">ROUND(I338*H338,2)</f>
        <v>0</v>
      </c>
      <c r="K338" s="163" t="s">
        <v>143</v>
      </c>
      <c r="L338" s="23"/>
      <c r="M338" s="168"/>
      <c r="N338" s="169" t="s">
        <v>40</v>
      </c>
      <c r="O338" s="60"/>
      <c r="P338" s="170" t="n">
        <f aca="false">O338*H338</f>
        <v>0</v>
      </c>
      <c r="Q338" s="170" t="n">
        <v>0.0005</v>
      </c>
      <c r="R338" s="170" t="n">
        <f aca="false">Q338*H338</f>
        <v>0.0025</v>
      </c>
      <c r="S338" s="170" t="n">
        <v>0</v>
      </c>
      <c r="T338" s="171" t="n">
        <f aca="false">S338*H338</f>
        <v>0</v>
      </c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R338" s="172" t="s">
        <v>217</v>
      </c>
      <c r="AT338" s="172" t="s">
        <v>132</v>
      </c>
      <c r="AU338" s="172" t="s">
        <v>82</v>
      </c>
      <c r="AY338" s="3" t="s">
        <v>130</v>
      </c>
      <c r="BE338" s="173" t="n">
        <f aca="false">IF(N338="základní",J338,0)</f>
        <v>0</v>
      </c>
      <c r="BF338" s="173" t="n">
        <f aca="false">IF(N338="snížená",J338,0)</f>
        <v>0</v>
      </c>
      <c r="BG338" s="173" t="n">
        <f aca="false">IF(N338="zákl. přenesená",J338,0)</f>
        <v>0</v>
      </c>
      <c r="BH338" s="173" t="n">
        <f aca="false">IF(N338="sníž. přenesená",J338,0)</f>
        <v>0</v>
      </c>
      <c r="BI338" s="173" t="n">
        <f aca="false">IF(N338="nulová",J338,0)</f>
        <v>0</v>
      </c>
      <c r="BJ338" s="3" t="s">
        <v>80</v>
      </c>
      <c r="BK338" s="173" t="n">
        <f aca="false">ROUND(I338*H338,2)</f>
        <v>0</v>
      </c>
      <c r="BL338" s="3" t="s">
        <v>217</v>
      </c>
      <c r="BM338" s="172" t="s">
        <v>549</v>
      </c>
    </row>
    <row r="339" s="27" customFormat="true" ht="24.15" hidden="false" customHeight="true" outlineLevel="0" collapsed="false">
      <c r="A339" s="22"/>
      <c r="B339" s="160"/>
      <c r="C339" s="161" t="s">
        <v>550</v>
      </c>
      <c r="D339" s="161" t="s">
        <v>132</v>
      </c>
      <c r="E339" s="162" t="s">
        <v>551</v>
      </c>
      <c r="F339" s="163" t="s">
        <v>552</v>
      </c>
      <c r="G339" s="164" t="s">
        <v>420</v>
      </c>
      <c r="H339" s="213"/>
      <c r="I339" s="166"/>
      <c r="J339" s="167" t="n">
        <f aca="false">ROUND(I339*H339,2)</f>
        <v>0</v>
      </c>
      <c r="K339" s="163" t="s">
        <v>143</v>
      </c>
      <c r="L339" s="23"/>
      <c r="M339" s="168"/>
      <c r="N339" s="169" t="s">
        <v>40</v>
      </c>
      <c r="O339" s="60"/>
      <c r="P339" s="170" t="n">
        <f aca="false">O339*H339</f>
        <v>0</v>
      </c>
      <c r="Q339" s="170" t="n">
        <v>0</v>
      </c>
      <c r="R339" s="170" t="n">
        <f aca="false">Q339*H339</f>
        <v>0</v>
      </c>
      <c r="S339" s="170" t="n">
        <v>0</v>
      </c>
      <c r="T339" s="171" t="n">
        <f aca="false">S339*H339</f>
        <v>0</v>
      </c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R339" s="172" t="s">
        <v>217</v>
      </c>
      <c r="AT339" s="172" t="s">
        <v>132</v>
      </c>
      <c r="AU339" s="172" t="s">
        <v>82</v>
      </c>
      <c r="AY339" s="3" t="s">
        <v>130</v>
      </c>
      <c r="BE339" s="173" t="n">
        <f aca="false">IF(N339="základní",J339,0)</f>
        <v>0</v>
      </c>
      <c r="BF339" s="173" t="n">
        <f aca="false">IF(N339="snížená",J339,0)</f>
        <v>0</v>
      </c>
      <c r="BG339" s="173" t="n">
        <f aca="false">IF(N339="zákl. přenesená",J339,0)</f>
        <v>0</v>
      </c>
      <c r="BH339" s="173" t="n">
        <f aca="false">IF(N339="sníž. přenesená",J339,0)</f>
        <v>0</v>
      </c>
      <c r="BI339" s="173" t="n">
        <f aca="false">IF(N339="nulová",J339,0)</f>
        <v>0</v>
      </c>
      <c r="BJ339" s="3" t="s">
        <v>80</v>
      </c>
      <c r="BK339" s="173" t="n">
        <f aca="false">ROUND(I339*H339,2)</f>
        <v>0</v>
      </c>
      <c r="BL339" s="3" t="s">
        <v>217</v>
      </c>
      <c r="BM339" s="172" t="s">
        <v>553</v>
      </c>
    </row>
    <row r="340" s="146" customFormat="true" ht="22.8" hidden="false" customHeight="true" outlineLevel="0" collapsed="false">
      <c r="B340" s="147"/>
      <c r="D340" s="148" t="s">
        <v>74</v>
      </c>
      <c r="E340" s="158" t="s">
        <v>554</v>
      </c>
      <c r="F340" s="158" t="s">
        <v>555</v>
      </c>
      <c r="I340" s="150"/>
      <c r="J340" s="159" t="n">
        <f aca="false">BK340</f>
        <v>0</v>
      </c>
      <c r="L340" s="147"/>
      <c r="M340" s="152"/>
      <c r="N340" s="153"/>
      <c r="O340" s="153"/>
      <c r="P340" s="154" t="n">
        <f aca="false">SUM(P341:P375)</f>
        <v>0</v>
      </c>
      <c r="Q340" s="153"/>
      <c r="R340" s="154" t="n">
        <f aca="false">SUM(R341:R375)</f>
        <v>0.05204</v>
      </c>
      <c r="S340" s="153"/>
      <c r="T340" s="155" t="n">
        <f aca="false">SUM(T341:T375)</f>
        <v>0.056772</v>
      </c>
      <c r="AR340" s="148" t="s">
        <v>82</v>
      </c>
      <c r="AT340" s="156" t="s">
        <v>74</v>
      </c>
      <c r="AU340" s="156" t="s">
        <v>80</v>
      </c>
      <c r="AY340" s="148" t="s">
        <v>130</v>
      </c>
      <c r="BK340" s="157" t="n">
        <f aca="false">SUM(BK341:BK375)</f>
        <v>0</v>
      </c>
    </row>
    <row r="341" s="27" customFormat="true" ht="24.15" hidden="false" customHeight="true" outlineLevel="0" collapsed="false">
      <c r="A341" s="22"/>
      <c r="B341" s="160"/>
      <c r="C341" s="161" t="s">
        <v>556</v>
      </c>
      <c r="D341" s="161" t="s">
        <v>132</v>
      </c>
      <c r="E341" s="162" t="s">
        <v>557</v>
      </c>
      <c r="F341" s="163" t="s">
        <v>558</v>
      </c>
      <c r="G341" s="164" t="s">
        <v>309</v>
      </c>
      <c r="H341" s="165" t="n">
        <v>20</v>
      </c>
      <c r="I341" s="166"/>
      <c r="J341" s="167" t="n">
        <f aca="false">ROUND(I341*H341,2)</f>
        <v>0</v>
      </c>
      <c r="K341" s="163" t="s">
        <v>143</v>
      </c>
      <c r="L341" s="23"/>
      <c r="M341" s="168"/>
      <c r="N341" s="169" t="s">
        <v>40</v>
      </c>
      <c r="O341" s="60"/>
      <c r="P341" s="170" t="n">
        <f aca="false">O341*H341</f>
        <v>0</v>
      </c>
      <c r="Q341" s="170" t="n">
        <v>0</v>
      </c>
      <c r="R341" s="170" t="n">
        <f aca="false">Q341*H341</f>
        <v>0</v>
      </c>
      <c r="S341" s="170" t="n">
        <v>0</v>
      </c>
      <c r="T341" s="171" t="n">
        <f aca="false">S341*H341</f>
        <v>0</v>
      </c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R341" s="172" t="s">
        <v>217</v>
      </c>
      <c r="AT341" s="172" t="s">
        <v>132</v>
      </c>
      <c r="AU341" s="172" t="s">
        <v>82</v>
      </c>
      <c r="AY341" s="3" t="s">
        <v>130</v>
      </c>
      <c r="BE341" s="173" t="n">
        <f aca="false">IF(N341="základní",J341,0)</f>
        <v>0</v>
      </c>
      <c r="BF341" s="173" t="n">
        <f aca="false">IF(N341="snížená",J341,0)</f>
        <v>0</v>
      </c>
      <c r="BG341" s="173" t="n">
        <f aca="false">IF(N341="zákl. přenesená",J341,0)</f>
        <v>0</v>
      </c>
      <c r="BH341" s="173" t="n">
        <f aca="false">IF(N341="sníž. přenesená",J341,0)</f>
        <v>0</v>
      </c>
      <c r="BI341" s="173" t="n">
        <f aca="false">IF(N341="nulová",J341,0)</f>
        <v>0</v>
      </c>
      <c r="BJ341" s="3" t="s">
        <v>80</v>
      </c>
      <c r="BK341" s="173" t="n">
        <f aca="false">ROUND(I341*H341,2)</f>
        <v>0</v>
      </c>
      <c r="BL341" s="3" t="s">
        <v>217</v>
      </c>
      <c r="BM341" s="172" t="s">
        <v>559</v>
      </c>
    </row>
    <row r="342" s="27" customFormat="true" ht="24.15" hidden="false" customHeight="true" outlineLevel="0" collapsed="false">
      <c r="A342" s="22"/>
      <c r="B342" s="160"/>
      <c r="C342" s="184" t="s">
        <v>560</v>
      </c>
      <c r="D342" s="184" t="s">
        <v>147</v>
      </c>
      <c r="E342" s="185" t="s">
        <v>561</v>
      </c>
      <c r="F342" s="186" t="s">
        <v>562</v>
      </c>
      <c r="G342" s="187" t="s">
        <v>309</v>
      </c>
      <c r="H342" s="188" t="n">
        <v>21</v>
      </c>
      <c r="I342" s="189"/>
      <c r="J342" s="190" t="n">
        <f aca="false">ROUND(I342*H342,2)</f>
        <v>0</v>
      </c>
      <c r="K342" s="186" t="s">
        <v>143</v>
      </c>
      <c r="L342" s="191"/>
      <c r="M342" s="192"/>
      <c r="N342" s="193" t="s">
        <v>40</v>
      </c>
      <c r="O342" s="60"/>
      <c r="P342" s="170" t="n">
        <f aca="false">O342*H342</f>
        <v>0</v>
      </c>
      <c r="Q342" s="170" t="n">
        <v>0.00019</v>
      </c>
      <c r="R342" s="170" t="n">
        <f aca="false">Q342*H342</f>
        <v>0.00399</v>
      </c>
      <c r="S342" s="170" t="n">
        <v>0</v>
      </c>
      <c r="T342" s="171" t="n">
        <f aca="false">S342*H342</f>
        <v>0</v>
      </c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R342" s="172" t="s">
        <v>289</v>
      </c>
      <c r="AT342" s="172" t="s">
        <v>147</v>
      </c>
      <c r="AU342" s="172" t="s">
        <v>82</v>
      </c>
      <c r="AY342" s="3" t="s">
        <v>130</v>
      </c>
      <c r="BE342" s="173" t="n">
        <f aca="false">IF(N342="základní",J342,0)</f>
        <v>0</v>
      </c>
      <c r="BF342" s="173" t="n">
        <f aca="false">IF(N342="snížená",J342,0)</f>
        <v>0</v>
      </c>
      <c r="BG342" s="173" t="n">
        <f aca="false">IF(N342="zákl. přenesená",J342,0)</f>
        <v>0</v>
      </c>
      <c r="BH342" s="173" t="n">
        <f aca="false">IF(N342="sníž. přenesená",J342,0)</f>
        <v>0</v>
      </c>
      <c r="BI342" s="173" t="n">
        <f aca="false">IF(N342="nulová",J342,0)</f>
        <v>0</v>
      </c>
      <c r="BJ342" s="3" t="s">
        <v>80</v>
      </c>
      <c r="BK342" s="173" t="n">
        <f aca="false">ROUND(I342*H342,2)</f>
        <v>0</v>
      </c>
      <c r="BL342" s="3" t="s">
        <v>217</v>
      </c>
      <c r="BM342" s="172" t="s">
        <v>563</v>
      </c>
    </row>
    <row r="343" s="174" customFormat="true" ht="12.8" hidden="false" customHeight="false" outlineLevel="0" collapsed="false">
      <c r="B343" s="175"/>
      <c r="D343" s="176" t="s">
        <v>145</v>
      </c>
      <c r="F343" s="178" t="s">
        <v>564</v>
      </c>
      <c r="H343" s="179" t="n">
        <v>21</v>
      </c>
      <c r="I343" s="180"/>
      <c r="L343" s="175"/>
      <c r="M343" s="181"/>
      <c r="N343" s="182"/>
      <c r="O343" s="182"/>
      <c r="P343" s="182"/>
      <c r="Q343" s="182"/>
      <c r="R343" s="182"/>
      <c r="S343" s="182"/>
      <c r="T343" s="183"/>
      <c r="AT343" s="177" t="s">
        <v>145</v>
      </c>
      <c r="AU343" s="177" t="s">
        <v>82</v>
      </c>
      <c r="AV343" s="174" t="s">
        <v>82</v>
      </c>
      <c r="AW343" s="174" t="s">
        <v>2</v>
      </c>
      <c r="AX343" s="174" t="s">
        <v>80</v>
      </c>
      <c r="AY343" s="177" t="s">
        <v>130</v>
      </c>
    </row>
    <row r="344" s="27" customFormat="true" ht="24.15" hidden="false" customHeight="true" outlineLevel="0" collapsed="false">
      <c r="A344" s="22"/>
      <c r="B344" s="160"/>
      <c r="C344" s="161" t="s">
        <v>565</v>
      </c>
      <c r="D344" s="161" t="s">
        <v>132</v>
      </c>
      <c r="E344" s="162" t="s">
        <v>566</v>
      </c>
      <c r="F344" s="163" t="s">
        <v>567</v>
      </c>
      <c r="G344" s="164" t="s">
        <v>309</v>
      </c>
      <c r="H344" s="165" t="n">
        <v>5</v>
      </c>
      <c r="I344" s="166"/>
      <c r="J344" s="167" t="n">
        <f aca="false">ROUND(I344*H344,2)</f>
        <v>0</v>
      </c>
      <c r="K344" s="163" t="s">
        <v>143</v>
      </c>
      <c r="L344" s="23"/>
      <c r="M344" s="168"/>
      <c r="N344" s="169" t="s">
        <v>40</v>
      </c>
      <c r="O344" s="60"/>
      <c r="P344" s="170" t="n">
        <f aca="false">O344*H344</f>
        <v>0</v>
      </c>
      <c r="Q344" s="170" t="n">
        <v>0</v>
      </c>
      <c r="R344" s="170" t="n">
        <f aca="false">Q344*H344</f>
        <v>0</v>
      </c>
      <c r="S344" s="170" t="n">
        <v>0</v>
      </c>
      <c r="T344" s="171" t="n">
        <f aca="false">S344*H344</f>
        <v>0</v>
      </c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R344" s="172" t="s">
        <v>217</v>
      </c>
      <c r="AT344" s="172" t="s">
        <v>132</v>
      </c>
      <c r="AU344" s="172" t="s">
        <v>82</v>
      </c>
      <c r="AY344" s="3" t="s">
        <v>130</v>
      </c>
      <c r="BE344" s="173" t="n">
        <f aca="false">IF(N344="základní",J344,0)</f>
        <v>0</v>
      </c>
      <c r="BF344" s="173" t="n">
        <f aca="false">IF(N344="snížená",J344,0)</f>
        <v>0</v>
      </c>
      <c r="BG344" s="173" t="n">
        <f aca="false">IF(N344="zákl. přenesená",J344,0)</f>
        <v>0</v>
      </c>
      <c r="BH344" s="173" t="n">
        <f aca="false">IF(N344="sníž. přenesená",J344,0)</f>
        <v>0</v>
      </c>
      <c r="BI344" s="173" t="n">
        <f aca="false">IF(N344="nulová",J344,0)</f>
        <v>0</v>
      </c>
      <c r="BJ344" s="3" t="s">
        <v>80</v>
      </c>
      <c r="BK344" s="173" t="n">
        <f aca="false">ROUND(I344*H344,2)</f>
        <v>0</v>
      </c>
      <c r="BL344" s="3" t="s">
        <v>217</v>
      </c>
      <c r="BM344" s="172" t="s">
        <v>568</v>
      </c>
    </row>
    <row r="345" s="27" customFormat="true" ht="24.15" hidden="false" customHeight="true" outlineLevel="0" collapsed="false">
      <c r="A345" s="22"/>
      <c r="B345" s="160"/>
      <c r="C345" s="184" t="s">
        <v>569</v>
      </c>
      <c r="D345" s="184" t="s">
        <v>147</v>
      </c>
      <c r="E345" s="185" t="s">
        <v>570</v>
      </c>
      <c r="F345" s="186" t="s">
        <v>571</v>
      </c>
      <c r="G345" s="187" t="s">
        <v>309</v>
      </c>
      <c r="H345" s="188" t="n">
        <v>5.25</v>
      </c>
      <c r="I345" s="189"/>
      <c r="J345" s="190" t="n">
        <f aca="false">ROUND(I345*H345,2)</f>
        <v>0</v>
      </c>
      <c r="K345" s="186" t="s">
        <v>143</v>
      </c>
      <c r="L345" s="191"/>
      <c r="M345" s="192"/>
      <c r="N345" s="193" t="s">
        <v>40</v>
      </c>
      <c r="O345" s="60"/>
      <c r="P345" s="170" t="n">
        <f aca="false">O345*H345</f>
        <v>0</v>
      </c>
      <c r="Q345" s="170" t="n">
        <v>0.00018</v>
      </c>
      <c r="R345" s="170" t="n">
        <f aca="false">Q345*H345</f>
        <v>0.000945</v>
      </c>
      <c r="S345" s="170" t="n">
        <v>0</v>
      </c>
      <c r="T345" s="171" t="n">
        <f aca="false">S345*H345</f>
        <v>0</v>
      </c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R345" s="172" t="s">
        <v>289</v>
      </c>
      <c r="AT345" s="172" t="s">
        <v>147</v>
      </c>
      <c r="AU345" s="172" t="s">
        <v>82</v>
      </c>
      <c r="AY345" s="3" t="s">
        <v>130</v>
      </c>
      <c r="BE345" s="173" t="n">
        <f aca="false">IF(N345="základní",J345,0)</f>
        <v>0</v>
      </c>
      <c r="BF345" s="173" t="n">
        <f aca="false">IF(N345="snížená",J345,0)</f>
        <v>0</v>
      </c>
      <c r="BG345" s="173" t="n">
        <f aca="false">IF(N345="zákl. přenesená",J345,0)</f>
        <v>0</v>
      </c>
      <c r="BH345" s="173" t="n">
        <f aca="false">IF(N345="sníž. přenesená",J345,0)</f>
        <v>0</v>
      </c>
      <c r="BI345" s="173" t="n">
        <f aca="false">IF(N345="nulová",J345,0)</f>
        <v>0</v>
      </c>
      <c r="BJ345" s="3" t="s">
        <v>80</v>
      </c>
      <c r="BK345" s="173" t="n">
        <f aca="false">ROUND(I345*H345,2)</f>
        <v>0</v>
      </c>
      <c r="BL345" s="3" t="s">
        <v>217</v>
      </c>
      <c r="BM345" s="172" t="s">
        <v>572</v>
      </c>
    </row>
    <row r="346" s="174" customFormat="true" ht="12.8" hidden="false" customHeight="false" outlineLevel="0" collapsed="false">
      <c r="B346" s="175"/>
      <c r="D346" s="176" t="s">
        <v>145</v>
      </c>
      <c r="F346" s="178" t="s">
        <v>573</v>
      </c>
      <c r="H346" s="179" t="n">
        <v>5.25</v>
      </c>
      <c r="I346" s="180"/>
      <c r="L346" s="175"/>
      <c r="M346" s="181"/>
      <c r="N346" s="182"/>
      <c r="O346" s="182"/>
      <c r="P346" s="182"/>
      <c r="Q346" s="182"/>
      <c r="R346" s="182"/>
      <c r="S346" s="182"/>
      <c r="T346" s="183"/>
      <c r="AT346" s="177" t="s">
        <v>145</v>
      </c>
      <c r="AU346" s="177" t="s">
        <v>82</v>
      </c>
      <c r="AV346" s="174" t="s">
        <v>82</v>
      </c>
      <c r="AW346" s="174" t="s">
        <v>2</v>
      </c>
      <c r="AX346" s="174" t="s">
        <v>80</v>
      </c>
      <c r="AY346" s="177" t="s">
        <v>130</v>
      </c>
    </row>
    <row r="347" s="27" customFormat="true" ht="24.15" hidden="false" customHeight="true" outlineLevel="0" collapsed="false">
      <c r="A347" s="22"/>
      <c r="B347" s="160"/>
      <c r="C347" s="161" t="s">
        <v>574</v>
      </c>
      <c r="D347" s="161" t="s">
        <v>132</v>
      </c>
      <c r="E347" s="162" t="s">
        <v>575</v>
      </c>
      <c r="F347" s="163" t="s">
        <v>576</v>
      </c>
      <c r="G347" s="164" t="s">
        <v>309</v>
      </c>
      <c r="H347" s="165" t="n">
        <v>10</v>
      </c>
      <c r="I347" s="166"/>
      <c r="J347" s="167" t="n">
        <f aca="false">ROUND(I347*H347,2)</f>
        <v>0</v>
      </c>
      <c r="K347" s="163" t="s">
        <v>143</v>
      </c>
      <c r="L347" s="23"/>
      <c r="M347" s="168"/>
      <c r="N347" s="169" t="s">
        <v>40</v>
      </c>
      <c r="O347" s="60"/>
      <c r="P347" s="170" t="n">
        <f aca="false">O347*H347</f>
        <v>0</v>
      </c>
      <c r="Q347" s="170" t="n">
        <v>0</v>
      </c>
      <c r="R347" s="170" t="n">
        <f aca="false">Q347*H347</f>
        <v>0</v>
      </c>
      <c r="S347" s="170" t="n">
        <v>0.00017</v>
      </c>
      <c r="T347" s="171" t="n">
        <f aca="false">S347*H347</f>
        <v>0.0017</v>
      </c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R347" s="172" t="s">
        <v>217</v>
      </c>
      <c r="AT347" s="172" t="s">
        <v>132</v>
      </c>
      <c r="AU347" s="172" t="s">
        <v>82</v>
      </c>
      <c r="AY347" s="3" t="s">
        <v>130</v>
      </c>
      <c r="BE347" s="173" t="n">
        <f aca="false">IF(N347="základní",J347,0)</f>
        <v>0</v>
      </c>
      <c r="BF347" s="173" t="n">
        <f aca="false">IF(N347="snížená",J347,0)</f>
        <v>0</v>
      </c>
      <c r="BG347" s="173" t="n">
        <f aca="false">IF(N347="zákl. přenesená",J347,0)</f>
        <v>0</v>
      </c>
      <c r="BH347" s="173" t="n">
        <f aca="false">IF(N347="sníž. přenesená",J347,0)</f>
        <v>0</v>
      </c>
      <c r="BI347" s="173" t="n">
        <f aca="false">IF(N347="nulová",J347,0)</f>
        <v>0</v>
      </c>
      <c r="BJ347" s="3" t="s">
        <v>80</v>
      </c>
      <c r="BK347" s="173" t="n">
        <f aca="false">ROUND(I347*H347,2)</f>
        <v>0</v>
      </c>
      <c r="BL347" s="3" t="s">
        <v>217</v>
      </c>
      <c r="BM347" s="172" t="s">
        <v>577</v>
      </c>
    </row>
    <row r="348" s="27" customFormat="true" ht="16.5" hidden="false" customHeight="true" outlineLevel="0" collapsed="false">
      <c r="A348" s="22"/>
      <c r="B348" s="160"/>
      <c r="C348" s="161" t="s">
        <v>578</v>
      </c>
      <c r="D348" s="161" t="s">
        <v>132</v>
      </c>
      <c r="E348" s="162" t="s">
        <v>579</v>
      </c>
      <c r="F348" s="163" t="s">
        <v>580</v>
      </c>
      <c r="G348" s="164" t="s">
        <v>155</v>
      </c>
      <c r="H348" s="165" t="n">
        <v>33</v>
      </c>
      <c r="I348" s="166"/>
      <c r="J348" s="167" t="n">
        <f aca="false">ROUND(I348*H348,2)</f>
        <v>0</v>
      </c>
      <c r="K348" s="163" t="s">
        <v>143</v>
      </c>
      <c r="L348" s="23"/>
      <c r="M348" s="168"/>
      <c r="N348" s="169" t="s">
        <v>40</v>
      </c>
      <c r="O348" s="60"/>
      <c r="P348" s="170" t="n">
        <f aca="false">O348*H348</f>
        <v>0</v>
      </c>
      <c r="Q348" s="170" t="n">
        <v>0</v>
      </c>
      <c r="R348" s="170" t="n">
        <f aca="false">Q348*H348</f>
        <v>0</v>
      </c>
      <c r="S348" s="170" t="n">
        <v>0</v>
      </c>
      <c r="T348" s="171" t="n">
        <f aca="false">S348*H348</f>
        <v>0</v>
      </c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R348" s="172" t="s">
        <v>217</v>
      </c>
      <c r="AT348" s="172" t="s">
        <v>132</v>
      </c>
      <c r="AU348" s="172" t="s">
        <v>82</v>
      </c>
      <c r="AY348" s="3" t="s">
        <v>130</v>
      </c>
      <c r="BE348" s="173" t="n">
        <f aca="false">IF(N348="základní",J348,0)</f>
        <v>0</v>
      </c>
      <c r="BF348" s="173" t="n">
        <f aca="false">IF(N348="snížená",J348,0)</f>
        <v>0</v>
      </c>
      <c r="BG348" s="173" t="n">
        <f aca="false">IF(N348="zákl. přenesená",J348,0)</f>
        <v>0</v>
      </c>
      <c r="BH348" s="173" t="n">
        <f aca="false">IF(N348="sníž. přenesená",J348,0)</f>
        <v>0</v>
      </c>
      <c r="BI348" s="173" t="n">
        <f aca="false">IF(N348="nulová",J348,0)</f>
        <v>0</v>
      </c>
      <c r="BJ348" s="3" t="s">
        <v>80</v>
      </c>
      <c r="BK348" s="173" t="n">
        <f aca="false">ROUND(I348*H348,2)</f>
        <v>0</v>
      </c>
      <c r="BL348" s="3" t="s">
        <v>217</v>
      </c>
      <c r="BM348" s="172" t="s">
        <v>581</v>
      </c>
    </row>
    <row r="349" s="27" customFormat="true" ht="21.75" hidden="false" customHeight="true" outlineLevel="0" collapsed="false">
      <c r="A349" s="22"/>
      <c r="B349" s="160"/>
      <c r="C349" s="184" t="s">
        <v>582</v>
      </c>
      <c r="D349" s="184" t="s">
        <v>147</v>
      </c>
      <c r="E349" s="185" t="s">
        <v>583</v>
      </c>
      <c r="F349" s="186" t="s">
        <v>584</v>
      </c>
      <c r="G349" s="187" t="s">
        <v>155</v>
      </c>
      <c r="H349" s="188" t="n">
        <v>17</v>
      </c>
      <c r="I349" s="189"/>
      <c r="J349" s="190" t="n">
        <f aca="false">ROUND(I349*H349,2)</f>
        <v>0</v>
      </c>
      <c r="K349" s="186" t="s">
        <v>143</v>
      </c>
      <c r="L349" s="191"/>
      <c r="M349" s="192"/>
      <c r="N349" s="193" t="s">
        <v>40</v>
      </c>
      <c r="O349" s="60"/>
      <c r="P349" s="170" t="n">
        <f aca="false">O349*H349</f>
        <v>0</v>
      </c>
      <c r="Q349" s="170" t="n">
        <v>4E-005</v>
      </c>
      <c r="R349" s="170" t="n">
        <f aca="false">Q349*H349</f>
        <v>0.00068</v>
      </c>
      <c r="S349" s="170" t="n">
        <v>0</v>
      </c>
      <c r="T349" s="171" t="n">
        <f aca="false">S349*H349</f>
        <v>0</v>
      </c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R349" s="172" t="s">
        <v>289</v>
      </c>
      <c r="AT349" s="172" t="s">
        <v>147</v>
      </c>
      <c r="AU349" s="172" t="s">
        <v>82</v>
      </c>
      <c r="AY349" s="3" t="s">
        <v>130</v>
      </c>
      <c r="BE349" s="173" t="n">
        <f aca="false">IF(N349="základní",J349,0)</f>
        <v>0</v>
      </c>
      <c r="BF349" s="173" t="n">
        <f aca="false">IF(N349="snížená",J349,0)</f>
        <v>0</v>
      </c>
      <c r="BG349" s="173" t="n">
        <f aca="false">IF(N349="zákl. přenesená",J349,0)</f>
        <v>0</v>
      </c>
      <c r="BH349" s="173" t="n">
        <f aca="false">IF(N349="sníž. přenesená",J349,0)</f>
        <v>0</v>
      </c>
      <c r="BI349" s="173" t="n">
        <f aca="false">IF(N349="nulová",J349,0)</f>
        <v>0</v>
      </c>
      <c r="BJ349" s="3" t="s">
        <v>80</v>
      </c>
      <c r="BK349" s="173" t="n">
        <f aca="false">ROUND(I349*H349,2)</f>
        <v>0</v>
      </c>
      <c r="BL349" s="3" t="s">
        <v>217</v>
      </c>
      <c r="BM349" s="172" t="s">
        <v>585</v>
      </c>
    </row>
    <row r="350" s="27" customFormat="true" ht="24.15" hidden="false" customHeight="true" outlineLevel="0" collapsed="false">
      <c r="A350" s="22"/>
      <c r="B350" s="160"/>
      <c r="C350" s="184" t="s">
        <v>586</v>
      </c>
      <c r="D350" s="184" t="s">
        <v>147</v>
      </c>
      <c r="E350" s="185" t="s">
        <v>587</v>
      </c>
      <c r="F350" s="186" t="s">
        <v>588</v>
      </c>
      <c r="G350" s="187" t="s">
        <v>155</v>
      </c>
      <c r="H350" s="188" t="n">
        <v>11</v>
      </c>
      <c r="I350" s="189"/>
      <c r="J350" s="190" t="n">
        <f aca="false">ROUND(I350*H350,2)</f>
        <v>0</v>
      </c>
      <c r="K350" s="186" t="s">
        <v>143</v>
      </c>
      <c r="L350" s="191"/>
      <c r="M350" s="192"/>
      <c r="N350" s="193" t="s">
        <v>40</v>
      </c>
      <c r="O350" s="60"/>
      <c r="P350" s="170" t="n">
        <f aca="false">O350*H350</f>
        <v>0</v>
      </c>
      <c r="Q350" s="170" t="n">
        <v>3E-005</v>
      </c>
      <c r="R350" s="170" t="n">
        <f aca="false">Q350*H350</f>
        <v>0.00033</v>
      </c>
      <c r="S350" s="170" t="n">
        <v>0</v>
      </c>
      <c r="T350" s="171" t="n">
        <f aca="false">S350*H350</f>
        <v>0</v>
      </c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R350" s="172" t="s">
        <v>289</v>
      </c>
      <c r="AT350" s="172" t="s">
        <v>147</v>
      </c>
      <c r="AU350" s="172" t="s">
        <v>82</v>
      </c>
      <c r="AY350" s="3" t="s">
        <v>130</v>
      </c>
      <c r="BE350" s="173" t="n">
        <f aca="false">IF(N350="základní",J350,0)</f>
        <v>0</v>
      </c>
      <c r="BF350" s="173" t="n">
        <f aca="false">IF(N350="snížená",J350,0)</f>
        <v>0</v>
      </c>
      <c r="BG350" s="173" t="n">
        <f aca="false">IF(N350="zákl. přenesená",J350,0)</f>
        <v>0</v>
      </c>
      <c r="BH350" s="173" t="n">
        <f aca="false">IF(N350="sníž. přenesená",J350,0)</f>
        <v>0</v>
      </c>
      <c r="BI350" s="173" t="n">
        <f aca="false">IF(N350="nulová",J350,0)</f>
        <v>0</v>
      </c>
      <c r="BJ350" s="3" t="s">
        <v>80</v>
      </c>
      <c r="BK350" s="173" t="n">
        <f aca="false">ROUND(I350*H350,2)</f>
        <v>0</v>
      </c>
      <c r="BL350" s="3" t="s">
        <v>217</v>
      </c>
      <c r="BM350" s="172" t="s">
        <v>589</v>
      </c>
    </row>
    <row r="351" s="27" customFormat="true" ht="24.15" hidden="false" customHeight="true" outlineLevel="0" collapsed="false">
      <c r="A351" s="22"/>
      <c r="B351" s="160"/>
      <c r="C351" s="184" t="s">
        <v>590</v>
      </c>
      <c r="D351" s="184" t="s">
        <v>147</v>
      </c>
      <c r="E351" s="185" t="s">
        <v>591</v>
      </c>
      <c r="F351" s="186" t="s">
        <v>592</v>
      </c>
      <c r="G351" s="187" t="s">
        <v>155</v>
      </c>
      <c r="H351" s="188" t="n">
        <v>5</v>
      </c>
      <c r="I351" s="189"/>
      <c r="J351" s="190" t="n">
        <f aca="false">ROUND(I351*H351,2)</f>
        <v>0</v>
      </c>
      <c r="K351" s="186" t="s">
        <v>143</v>
      </c>
      <c r="L351" s="191"/>
      <c r="M351" s="192"/>
      <c r="N351" s="193" t="s">
        <v>40</v>
      </c>
      <c r="O351" s="60"/>
      <c r="P351" s="170" t="n">
        <f aca="false">O351*H351</f>
        <v>0</v>
      </c>
      <c r="Q351" s="170" t="n">
        <v>0.00019</v>
      </c>
      <c r="R351" s="170" t="n">
        <f aca="false">Q351*H351</f>
        <v>0.00095</v>
      </c>
      <c r="S351" s="170" t="n">
        <v>0</v>
      </c>
      <c r="T351" s="171" t="n">
        <f aca="false">S351*H351</f>
        <v>0</v>
      </c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R351" s="172" t="s">
        <v>289</v>
      </c>
      <c r="AT351" s="172" t="s">
        <v>147</v>
      </c>
      <c r="AU351" s="172" t="s">
        <v>82</v>
      </c>
      <c r="AY351" s="3" t="s">
        <v>130</v>
      </c>
      <c r="BE351" s="173" t="n">
        <f aca="false">IF(N351="základní",J351,0)</f>
        <v>0</v>
      </c>
      <c r="BF351" s="173" t="n">
        <f aca="false">IF(N351="snížená",J351,0)</f>
        <v>0</v>
      </c>
      <c r="BG351" s="173" t="n">
        <f aca="false">IF(N351="zákl. přenesená",J351,0)</f>
        <v>0</v>
      </c>
      <c r="BH351" s="173" t="n">
        <f aca="false">IF(N351="sníž. přenesená",J351,0)</f>
        <v>0</v>
      </c>
      <c r="BI351" s="173" t="n">
        <f aca="false">IF(N351="nulová",J351,0)</f>
        <v>0</v>
      </c>
      <c r="BJ351" s="3" t="s">
        <v>80</v>
      </c>
      <c r="BK351" s="173" t="n">
        <f aca="false">ROUND(I351*H351,2)</f>
        <v>0</v>
      </c>
      <c r="BL351" s="3" t="s">
        <v>217</v>
      </c>
      <c r="BM351" s="172" t="s">
        <v>593</v>
      </c>
    </row>
    <row r="352" s="27" customFormat="true" ht="24.15" hidden="false" customHeight="true" outlineLevel="0" collapsed="false">
      <c r="A352" s="22"/>
      <c r="B352" s="160"/>
      <c r="C352" s="161" t="s">
        <v>594</v>
      </c>
      <c r="D352" s="161" t="s">
        <v>132</v>
      </c>
      <c r="E352" s="162" t="s">
        <v>595</v>
      </c>
      <c r="F352" s="163" t="s">
        <v>596</v>
      </c>
      <c r="G352" s="164" t="s">
        <v>309</v>
      </c>
      <c r="H352" s="165" t="n">
        <v>210</v>
      </c>
      <c r="I352" s="166"/>
      <c r="J352" s="167" t="n">
        <f aca="false">ROUND(I352*H352,2)</f>
        <v>0</v>
      </c>
      <c r="K352" s="163" t="s">
        <v>143</v>
      </c>
      <c r="L352" s="23"/>
      <c r="M352" s="168"/>
      <c r="N352" s="169" t="s">
        <v>40</v>
      </c>
      <c r="O352" s="60"/>
      <c r="P352" s="170" t="n">
        <f aca="false">O352*H352</f>
        <v>0</v>
      </c>
      <c r="Q352" s="170" t="n">
        <v>0</v>
      </c>
      <c r="R352" s="170" t="n">
        <f aca="false">Q352*H352</f>
        <v>0</v>
      </c>
      <c r="S352" s="170" t="n">
        <v>0</v>
      </c>
      <c r="T352" s="171" t="n">
        <f aca="false">S352*H352</f>
        <v>0</v>
      </c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R352" s="172" t="s">
        <v>217</v>
      </c>
      <c r="AT352" s="172" t="s">
        <v>132</v>
      </c>
      <c r="AU352" s="172" t="s">
        <v>82</v>
      </c>
      <c r="AY352" s="3" t="s">
        <v>130</v>
      </c>
      <c r="BE352" s="173" t="n">
        <f aca="false">IF(N352="základní",J352,0)</f>
        <v>0</v>
      </c>
      <c r="BF352" s="173" t="n">
        <f aca="false">IF(N352="snížená",J352,0)</f>
        <v>0</v>
      </c>
      <c r="BG352" s="173" t="n">
        <f aca="false">IF(N352="zákl. přenesená",J352,0)</f>
        <v>0</v>
      </c>
      <c r="BH352" s="173" t="n">
        <f aca="false">IF(N352="sníž. přenesená",J352,0)</f>
        <v>0</v>
      </c>
      <c r="BI352" s="173" t="n">
        <f aca="false">IF(N352="nulová",J352,0)</f>
        <v>0</v>
      </c>
      <c r="BJ352" s="3" t="s">
        <v>80</v>
      </c>
      <c r="BK352" s="173" t="n">
        <f aca="false">ROUND(I352*H352,2)</f>
        <v>0</v>
      </c>
      <c r="BL352" s="3" t="s">
        <v>217</v>
      </c>
      <c r="BM352" s="172" t="s">
        <v>597</v>
      </c>
    </row>
    <row r="353" s="27" customFormat="true" ht="24.15" hidden="false" customHeight="true" outlineLevel="0" collapsed="false">
      <c r="A353" s="22"/>
      <c r="B353" s="160"/>
      <c r="C353" s="184" t="s">
        <v>598</v>
      </c>
      <c r="D353" s="184" t="s">
        <v>147</v>
      </c>
      <c r="E353" s="185" t="s">
        <v>599</v>
      </c>
      <c r="F353" s="186" t="s">
        <v>600</v>
      </c>
      <c r="G353" s="187" t="s">
        <v>309</v>
      </c>
      <c r="H353" s="188" t="n">
        <v>115</v>
      </c>
      <c r="I353" s="189"/>
      <c r="J353" s="190" t="n">
        <f aca="false">ROUND(I353*H353,2)</f>
        <v>0</v>
      </c>
      <c r="K353" s="186" t="s">
        <v>143</v>
      </c>
      <c r="L353" s="191"/>
      <c r="M353" s="192"/>
      <c r="N353" s="193" t="s">
        <v>40</v>
      </c>
      <c r="O353" s="60"/>
      <c r="P353" s="170" t="n">
        <f aca="false">O353*H353</f>
        <v>0</v>
      </c>
      <c r="Q353" s="170" t="n">
        <v>0.00012</v>
      </c>
      <c r="R353" s="170" t="n">
        <f aca="false">Q353*H353</f>
        <v>0.0138</v>
      </c>
      <c r="S353" s="170" t="n">
        <v>0</v>
      </c>
      <c r="T353" s="171" t="n">
        <f aca="false">S353*H353</f>
        <v>0</v>
      </c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R353" s="172" t="s">
        <v>289</v>
      </c>
      <c r="AT353" s="172" t="s">
        <v>147</v>
      </c>
      <c r="AU353" s="172" t="s">
        <v>82</v>
      </c>
      <c r="AY353" s="3" t="s">
        <v>130</v>
      </c>
      <c r="BE353" s="173" t="n">
        <f aca="false">IF(N353="základní",J353,0)</f>
        <v>0</v>
      </c>
      <c r="BF353" s="173" t="n">
        <f aca="false">IF(N353="snížená",J353,0)</f>
        <v>0</v>
      </c>
      <c r="BG353" s="173" t="n">
        <f aca="false">IF(N353="zákl. přenesená",J353,0)</f>
        <v>0</v>
      </c>
      <c r="BH353" s="173" t="n">
        <f aca="false">IF(N353="sníž. přenesená",J353,0)</f>
        <v>0</v>
      </c>
      <c r="BI353" s="173" t="n">
        <f aca="false">IF(N353="nulová",J353,0)</f>
        <v>0</v>
      </c>
      <c r="BJ353" s="3" t="s">
        <v>80</v>
      </c>
      <c r="BK353" s="173" t="n">
        <f aca="false">ROUND(I353*H353,2)</f>
        <v>0</v>
      </c>
      <c r="BL353" s="3" t="s">
        <v>217</v>
      </c>
      <c r="BM353" s="172" t="s">
        <v>601</v>
      </c>
    </row>
    <row r="354" s="174" customFormat="true" ht="12.8" hidden="false" customHeight="false" outlineLevel="0" collapsed="false">
      <c r="B354" s="175"/>
      <c r="D354" s="176" t="s">
        <v>145</v>
      </c>
      <c r="F354" s="178" t="s">
        <v>602</v>
      </c>
      <c r="H354" s="179" t="n">
        <v>115</v>
      </c>
      <c r="I354" s="180"/>
      <c r="L354" s="175"/>
      <c r="M354" s="181"/>
      <c r="N354" s="182"/>
      <c r="O354" s="182"/>
      <c r="P354" s="182"/>
      <c r="Q354" s="182"/>
      <c r="R354" s="182"/>
      <c r="S354" s="182"/>
      <c r="T354" s="183"/>
      <c r="AT354" s="177" t="s">
        <v>145</v>
      </c>
      <c r="AU354" s="177" t="s">
        <v>82</v>
      </c>
      <c r="AV354" s="174" t="s">
        <v>82</v>
      </c>
      <c r="AW354" s="174" t="s">
        <v>2</v>
      </c>
      <c r="AX354" s="174" t="s">
        <v>80</v>
      </c>
      <c r="AY354" s="177" t="s">
        <v>130</v>
      </c>
    </row>
    <row r="355" s="27" customFormat="true" ht="24.15" hidden="false" customHeight="true" outlineLevel="0" collapsed="false">
      <c r="A355" s="22"/>
      <c r="B355" s="160"/>
      <c r="C355" s="184" t="s">
        <v>603</v>
      </c>
      <c r="D355" s="184" t="s">
        <v>147</v>
      </c>
      <c r="E355" s="185" t="s">
        <v>604</v>
      </c>
      <c r="F355" s="186" t="s">
        <v>605</v>
      </c>
      <c r="G355" s="187" t="s">
        <v>309</v>
      </c>
      <c r="H355" s="188" t="n">
        <v>126.5</v>
      </c>
      <c r="I355" s="189"/>
      <c r="J355" s="190" t="n">
        <f aca="false">ROUND(I355*H355,2)</f>
        <v>0</v>
      </c>
      <c r="K355" s="186" t="s">
        <v>143</v>
      </c>
      <c r="L355" s="191"/>
      <c r="M355" s="192"/>
      <c r="N355" s="193" t="s">
        <v>40</v>
      </c>
      <c r="O355" s="60"/>
      <c r="P355" s="170" t="n">
        <f aca="false">O355*H355</f>
        <v>0</v>
      </c>
      <c r="Q355" s="170" t="n">
        <v>0.00017</v>
      </c>
      <c r="R355" s="170" t="n">
        <f aca="false">Q355*H355</f>
        <v>0.021505</v>
      </c>
      <c r="S355" s="170" t="n">
        <v>0</v>
      </c>
      <c r="T355" s="171" t="n">
        <f aca="false">S355*H355</f>
        <v>0</v>
      </c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R355" s="172" t="s">
        <v>289</v>
      </c>
      <c r="AT355" s="172" t="s">
        <v>147</v>
      </c>
      <c r="AU355" s="172" t="s">
        <v>82</v>
      </c>
      <c r="AY355" s="3" t="s">
        <v>130</v>
      </c>
      <c r="BE355" s="173" t="n">
        <f aca="false">IF(N355="základní",J355,0)</f>
        <v>0</v>
      </c>
      <c r="BF355" s="173" t="n">
        <f aca="false">IF(N355="snížená",J355,0)</f>
        <v>0</v>
      </c>
      <c r="BG355" s="173" t="n">
        <f aca="false">IF(N355="zákl. přenesená",J355,0)</f>
        <v>0</v>
      </c>
      <c r="BH355" s="173" t="n">
        <f aca="false">IF(N355="sníž. přenesená",J355,0)</f>
        <v>0</v>
      </c>
      <c r="BI355" s="173" t="n">
        <f aca="false">IF(N355="nulová",J355,0)</f>
        <v>0</v>
      </c>
      <c r="BJ355" s="3" t="s">
        <v>80</v>
      </c>
      <c r="BK355" s="173" t="n">
        <f aca="false">ROUND(I355*H355,2)</f>
        <v>0</v>
      </c>
      <c r="BL355" s="3" t="s">
        <v>217</v>
      </c>
      <c r="BM355" s="172" t="s">
        <v>606</v>
      </c>
    </row>
    <row r="356" s="174" customFormat="true" ht="12.8" hidden="false" customHeight="false" outlineLevel="0" collapsed="false">
      <c r="B356" s="175"/>
      <c r="D356" s="176" t="s">
        <v>145</v>
      </c>
      <c r="F356" s="178" t="s">
        <v>607</v>
      </c>
      <c r="H356" s="179" t="n">
        <v>126.5</v>
      </c>
      <c r="I356" s="180"/>
      <c r="L356" s="175"/>
      <c r="M356" s="181"/>
      <c r="N356" s="182"/>
      <c r="O356" s="182"/>
      <c r="P356" s="182"/>
      <c r="Q356" s="182"/>
      <c r="R356" s="182"/>
      <c r="S356" s="182"/>
      <c r="T356" s="183"/>
      <c r="AT356" s="177" t="s">
        <v>145</v>
      </c>
      <c r="AU356" s="177" t="s">
        <v>82</v>
      </c>
      <c r="AV356" s="174" t="s">
        <v>82</v>
      </c>
      <c r="AW356" s="174" t="s">
        <v>2</v>
      </c>
      <c r="AX356" s="174" t="s">
        <v>80</v>
      </c>
      <c r="AY356" s="177" t="s">
        <v>130</v>
      </c>
    </row>
    <row r="357" s="27" customFormat="true" ht="44.25" hidden="false" customHeight="true" outlineLevel="0" collapsed="false">
      <c r="A357" s="22"/>
      <c r="B357" s="160"/>
      <c r="C357" s="214" t="s">
        <v>608</v>
      </c>
      <c r="D357" s="214" t="s">
        <v>132</v>
      </c>
      <c r="E357" s="215" t="s">
        <v>609</v>
      </c>
      <c r="F357" s="194" t="s">
        <v>610</v>
      </c>
      <c r="G357" s="164" t="s">
        <v>309</v>
      </c>
      <c r="H357" s="165" t="n">
        <v>100</v>
      </c>
      <c r="I357" s="166"/>
      <c r="J357" s="167" t="n">
        <f aca="false">ROUND(I357*H357,2)</f>
        <v>0</v>
      </c>
      <c r="K357" s="163" t="s">
        <v>143</v>
      </c>
      <c r="L357" s="23"/>
      <c r="M357" s="168"/>
      <c r="N357" s="169" t="s">
        <v>40</v>
      </c>
      <c r="O357" s="60"/>
      <c r="P357" s="170" t="n">
        <f aca="false">O357*H357</f>
        <v>0</v>
      </c>
      <c r="Q357" s="170" t="n">
        <v>0</v>
      </c>
      <c r="R357" s="170" t="n">
        <f aca="false">Q357*H357</f>
        <v>0</v>
      </c>
      <c r="S357" s="170" t="n">
        <v>0.00048</v>
      </c>
      <c r="T357" s="171" t="n">
        <f aca="false">S357*H357</f>
        <v>0.048</v>
      </c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R357" s="172" t="s">
        <v>217</v>
      </c>
      <c r="AT357" s="172" t="s">
        <v>132</v>
      </c>
      <c r="AU357" s="172" t="s">
        <v>82</v>
      </c>
      <c r="AY357" s="3" t="s">
        <v>130</v>
      </c>
      <c r="BE357" s="173" t="n">
        <f aca="false">IF(N357="základní",J357,0)</f>
        <v>0</v>
      </c>
      <c r="BF357" s="173" t="n">
        <f aca="false">IF(N357="snížená",J357,0)</f>
        <v>0</v>
      </c>
      <c r="BG357" s="173" t="n">
        <f aca="false">IF(N357="zákl. přenesená",J357,0)</f>
        <v>0</v>
      </c>
      <c r="BH357" s="173" t="n">
        <f aca="false">IF(N357="sníž. přenesená",J357,0)</f>
        <v>0</v>
      </c>
      <c r="BI357" s="173" t="n">
        <f aca="false">IF(N357="nulová",J357,0)</f>
        <v>0</v>
      </c>
      <c r="BJ357" s="3" t="s">
        <v>80</v>
      </c>
      <c r="BK357" s="173" t="n">
        <f aca="false">ROUND(I357*H357,2)</f>
        <v>0</v>
      </c>
      <c r="BL357" s="3" t="s">
        <v>217</v>
      </c>
      <c r="BM357" s="172" t="s">
        <v>611</v>
      </c>
    </row>
    <row r="358" s="27" customFormat="true" ht="24.15" hidden="false" customHeight="true" outlineLevel="0" collapsed="false">
      <c r="A358" s="22"/>
      <c r="B358" s="160"/>
      <c r="C358" s="214" t="s">
        <v>612</v>
      </c>
      <c r="D358" s="214" t="s">
        <v>132</v>
      </c>
      <c r="E358" s="215" t="s">
        <v>613</v>
      </c>
      <c r="F358" s="194" t="s">
        <v>614</v>
      </c>
      <c r="G358" s="164" t="s">
        <v>155</v>
      </c>
      <c r="H358" s="165" t="n">
        <v>90</v>
      </c>
      <c r="I358" s="166"/>
      <c r="J358" s="167" t="n">
        <f aca="false">ROUND(I358*H358,2)</f>
        <v>0</v>
      </c>
      <c r="K358" s="163" t="s">
        <v>143</v>
      </c>
      <c r="L358" s="23"/>
      <c r="M358" s="168"/>
      <c r="N358" s="169" t="s">
        <v>40</v>
      </c>
      <c r="O358" s="60"/>
      <c r="P358" s="170" t="n">
        <f aca="false">O358*H358</f>
        <v>0</v>
      </c>
      <c r="Q358" s="170" t="n">
        <v>0</v>
      </c>
      <c r="R358" s="170" t="n">
        <f aca="false">Q358*H358</f>
        <v>0</v>
      </c>
      <c r="S358" s="170" t="n">
        <v>0</v>
      </c>
      <c r="T358" s="171" t="n">
        <f aca="false">S358*H358</f>
        <v>0</v>
      </c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R358" s="172" t="s">
        <v>217</v>
      </c>
      <c r="AT358" s="172" t="s">
        <v>132</v>
      </c>
      <c r="AU358" s="172" t="s">
        <v>82</v>
      </c>
      <c r="AY358" s="3" t="s">
        <v>130</v>
      </c>
      <c r="BE358" s="173" t="n">
        <f aca="false">IF(N358="základní",J358,0)</f>
        <v>0</v>
      </c>
      <c r="BF358" s="173" t="n">
        <f aca="false">IF(N358="snížená",J358,0)</f>
        <v>0</v>
      </c>
      <c r="BG358" s="173" t="n">
        <f aca="false">IF(N358="zákl. přenesená",J358,0)</f>
        <v>0</v>
      </c>
      <c r="BH358" s="173" t="n">
        <f aca="false">IF(N358="sníž. přenesená",J358,0)</f>
        <v>0</v>
      </c>
      <c r="BI358" s="173" t="n">
        <f aca="false">IF(N358="nulová",J358,0)</f>
        <v>0</v>
      </c>
      <c r="BJ358" s="3" t="s">
        <v>80</v>
      </c>
      <c r="BK358" s="173" t="n">
        <f aca="false">ROUND(I358*H358,2)</f>
        <v>0</v>
      </c>
      <c r="BL358" s="3" t="s">
        <v>217</v>
      </c>
      <c r="BM358" s="172" t="s">
        <v>615</v>
      </c>
    </row>
    <row r="359" s="27" customFormat="true" ht="24.15" hidden="false" customHeight="true" outlineLevel="0" collapsed="false">
      <c r="A359" s="22"/>
      <c r="B359" s="160"/>
      <c r="C359" s="214" t="s">
        <v>616</v>
      </c>
      <c r="D359" s="214" t="s">
        <v>132</v>
      </c>
      <c r="E359" s="215" t="s">
        <v>617</v>
      </c>
      <c r="F359" s="194" t="s">
        <v>618</v>
      </c>
      <c r="G359" s="164" t="s">
        <v>155</v>
      </c>
      <c r="H359" s="165" t="n">
        <v>10</v>
      </c>
      <c r="I359" s="166"/>
      <c r="J359" s="167" t="n">
        <f aca="false">ROUND(I359*H359,2)</f>
        <v>0</v>
      </c>
      <c r="K359" s="163" t="s">
        <v>143</v>
      </c>
      <c r="L359" s="23"/>
      <c r="M359" s="168"/>
      <c r="N359" s="169" t="s">
        <v>40</v>
      </c>
      <c r="O359" s="60"/>
      <c r="P359" s="170" t="n">
        <f aca="false">O359*H359</f>
        <v>0</v>
      </c>
      <c r="Q359" s="170" t="n">
        <v>0</v>
      </c>
      <c r="R359" s="170" t="n">
        <f aca="false">Q359*H359</f>
        <v>0</v>
      </c>
      <c r="S359" s="170" t="n">
        <v>0</v>
      </c>
      <c r="T359" s="171" t="n">
        <f aca="false">S359*H359</f>
        <v>0</v>
      </c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  <c r="AR359" s="172" t="s">
        <v>217</v>
      </c>
      <c r="AT359" s="172" t="s">
        <v>132</v>
      </c>
      <c r="AU359" s="172" t="s">
        <v>82</v>
      </c>
      <c r="AY359" s="3" t="s">
        <v>130</v>
      </c>
      <c r="BE359" s="173" t="n">
        <f aca="false">IF(N359="základní",J359,0)</f>
        <v>0</v>
      </c>
      <c r="BF359" s="173" t="n">
        <f aca="false">IF(N359="snížená",J359,0)</f>
        <v>0</v>
      </c>
      <c r="BG359" s="173" t="n">
        <f aca="false">IF(N359="zákl. přenesená",J359,0)</f>
        <v>0</v>
      </c>
      <c r="BH359" s="173" t="n">
        <f aca="false">IF(N359="sníž. přenesená",J359,0)</f>
        <v>0</v>
      </c>
      <c r="BI359" s="173" t="n">
        <f aca="false">IF(N359="nulová",J359,0)</f>
        <v>0</v>
      </c>
      <c r="BJ359" s="3" t="s">
        <v>80</v>
      </c>
      <c r="BK359" s="173" t="n">
        <f aca="false">ROUND(I359*H359,2)</f>
        <v>0</v>
      </c>
      <c r="BL359" s="3" t="s">
        <v>217</v>
      </c>
      <c r="BM359" s="172" t="s">
        <v>619</v>
      </c>
    </row>
    <row r="360" s="27" customFormat="true" ht="24.15" hidden="false" customHeight="true" outlineLevel="0" collapsed="false">
      <c r="A360" s="22"/>
      <c r="B360" s="160"/>
      <c r="C360" s="216" t="s">
        <v>620</v>
      </c>
      <c r="D360" s="216" t="s">
        <v>147</v>
      </c>
      <c r="E360" s="217" t="s">
        <v>621</v>
      </c>
      <c r="F360" s="218" t="s">
        <v>622</v>
      </c>
      <c r="G360" s="187" t="s">
        <v>155</v>
      </c>
      <c r="H360" s="188" t="n">
        <v>10</v>
      </c>
      <c r="I360" s="189"/>
      <c r="J360" s="190" t="n">
        <f aca="false">ROUND(I360*H360,2)</f>
        <v>0</v>
      </c>
      <c r="K360" s="186" t="s">
        <v>143</v>
      </c>
      <c r="L360" s="191"/>
      <c r="M360" s="192"/>
      <c r="N360" s="193" t="s">
        <v>40</v>
      </c>
      <c r="O360" s="60"/>
      <c r="P360" s="170" t="n">
        <f aca="false">O360*H360</f>
        <v>0</v>
      </c>
      <c r="Q360" s="170" t="n">
        <v>8E-005</v>
      </c>
      <c r="R360" s="170" t="n">
        <f aca="false">Q360*H360</f>
        <v>0.0008</v>
      </c>
      <c r="S360" s="170" t="n">
        <v>0</v>
      </c>
      <c r="T360" s="171" t="n">
        <f aca="false">S360*H360</f>
        <v>0</v>
      </c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R360" s="172" t="s">
        <v>289</v>
      </c>
      <c r="AT360" s="172" t="s">
        <v>147</v>
      </c>
      <c r="AU360" s="172" t="s">
        <v>82</v>
      </c>
      <c r="AY360" s="3" t="s">
        <v>130</v>
      </c>
      <c r="BE360" s="173" t="n">
        <f aca="false">IF(N360="základní",J360,0)</f>
        <v>0</v>
      </c>
      <c r="BF360" s="173" t="n">
        <f aca="false">IF(N360="snížená",J360,0)</f>
        <v>0</v>
      </c>
      <c r="BG360" s="173" t="n">
        <f aca="false">IF(N360="zákl. přenesená",J360,0)</f>
        <v>0</v>
      </c>
      <c r="BH360" s="173" t="n">
        <f aca="false">IF(N360="sníž. přenesená",J360,0)</f>
        <v>0</v>
      </c>
      <c r="BI360" s="173" t="n">
        <f aca="false">IF(N360="nulová",J360,0)</f>
        <v>0</v>
      </c>
      <c r="BJ360" s="3" t="s">
        <v>80</v>
      </c>
      <c r="BK360" s="173" t="n">
        <f aca="false">ROUND(I360*H360,2)</f>
        <v>0</v>
      </c>
      <c r="BL360" s="3" t="s">
        <v>217</v>
      </c>
      <c r="BM360" s="172" t="s">
        <v>623</v>
      </c>
    </row>
    <row r="361" s="27" customFormat="true" ht="33" hidden="false" customHeight="true" outlineLevel="0" collapsed="false">
      <c r="A361" s="22"/>
      <c r="B361" s="160"/>
      <c r="C361" s="214" t="s">
        <v>624</v>
      </c>
      <c r="D361" s="214" t="s">
        <v>132</v>
      </c>
      <c r="E361" s="215" t="s">
        <v>625</v>
      </c>
      <c r="F361" s="194" t="s">
        <v>626</v>
      </c>
      <c r="G361" s="164" t="s">
        <v>155</v>
      </c>
      <c r="H361" s="165" t="n">
        <v>10</v>
      </c>
      <c r="I361" s="166"/>
      <c r="J361" s="167" t="n">
        <f aca="false">ROUND(I361*H361,2)</f>
        <v>0</v>
      </c>
      <c r="K361" s="163" t="s">
        <v>143</v>
      </c>
      <c r="L361" s="23"/>
      <c r="M361" s="168"/>
      <c r="N361" s="169" t="s">
        <v>40</v>
      </c>
      <c r="O361" s="60"/>
      <c r="P361" s="170" t="n">
        <f aca="false">O361*H361</f>
        <v>0</v>
      </c>
      <c r="Q361" s="170" t="n">
        <v>0</v>
      </c>
      <c r="R361" s="170" t="n">
        <f aca="false">Q361*H361</f>
        <v>0</v>
      </c>
      <c r="S361" s="170" t="n">
        <v>4.8E-005</v>
      </c>
      <c r="T361" s="171" t="n">
        <f aca="false">S361*H361</f>
        <v>0.00048</v>
      </c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R361" s="172" t="s">
        <v>217</v>
      </c>
      <c r="AT361" s="172" t="s">
        <v>132</v>
      </c>
      <c r="AU361" s="172" t="s">
        <v>82</v>
      </c>
      <c r="AY361" s="3" t="s">
        <v>130</v>
      </c>
      <c r="BE361" s="173" t="n">
        <f aca="false">IF(N361="základní",J361,0)</f>
        <v>0</v>
      </c>
      <c r="BF361" s="173" t="n">
        <f aca="false">IF(N361="snížená",J361,0)</f>
        <v>0</v>
      </c>
      <c r="BG361" s="173" t="n">
        <f aca="false">IF(N361="zákl. přenesená",J361,0)</f>
        <v>0</v>
      </c>
      <c r="BH361" s="173" t="n">
        <f aca="false">IF(N361="sníž. přenesená",J361,0)</f>
        <v>0</v>
      </c>
      <c r="BI361" s="173" t="n">
        <f aca="false">IF(N361="nulová",J361,0)</f>
        <v>0</v>
      </c>
      <c r="BJ361" s="3" t="s">
        <v>80</v>
      </c>
      <c r="BK361" s="173" t="n">
        <f aca="false">ROUND(I361*H361,2)</f>
        <v>0</v>
      </c>
      <c r="BL361" s="3" t="s">
        <v>217</v>
      </c>
      <c r="BM361" s="172" t="s">
        <v>627</v>
      </c>
    </row>
    <row r="362" s="27" customFormat="true" ht="24.15" hidden="false" customHeight="true" outlineLevel="0" collapsed="false">
      <c r="A362" s="22"/>
      <c r="B362" s="160"/>
      <c r="C362" s="214" t="s">
        <v>628</v>
      </c>
      <c r="D362" s="214" t="s">
        <v>132</v>
      </c>
      <c r="E362" s="215" t="s">
        <v>629</v>
      </c>
      <c r="F362" s="194" t="s">
        <v>630</v>
      </c>
      <c r="G362" s="164" t="s">
        <v>155</v>
      </c>
      <c r="H362" s="165" t="n">
        <v>4</v>
      </c>
      <c r="I362" s="166"/>
      <c r="J362" s="167" t="n">
        <f aca="false">ROUND(I362*H362,2)</f>
        <v>0</v>
      </c>
      <c r="K362" s="163" t="s">
        <v>143</v>
      </c>
      <c r="L362" s="23"/>
      <c r="M362" s="168"/>
      <c r="N362" s="169" t="s">
        <v>40</v>
      </c>
      <c r="O362" s="60"/>
      <c r="P362" s="170" t="n">
        <f aca="false">O362*H362</f>
        <v>0</v>
      </c>
      <c r="Q362" s="170" t="n">
        <v>0</v>
      </c>
      <c r="R362" s="170" t="n">
        <f aca="false">Q362*H362</f>
        <v>0</v>
      </c>
      <c r="S362" s="170" t="n">
        <v>0</v>
      </c>
      <c r="T362" s="171" t="n">
        <f aca="false">S362*H362</f>
        <v>0</v>
      </c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R362" s="172" t="s">
        <v>217</v>
      </c>
      <c r="AT362" s="172" t="s">
        <v>132</v>
      </c>
      <c r="AU362" s="172" t="s">
        <v>82</v>
      </c>
      <c r="AY362" s="3" t="s">
        <v>130</v>
      </c>
      <c r="BE362" s="173" t="n">
        <f aca="false">IF(N362="základní",J362,0)</f>
        <v>0</v>
      </c>
      <c r="BF362" s="173" t="n">
        <f aca="false">IF(N362="snížená",J362,0)</f>
        <v>0</v>
      </c>
      <c r="BG362" s="173" t="n">
        <f aca="false">IF(N362="zákl. přenesená",J362,0)</f>
        <v>0</v>
      </c>
      <c r="BH362" s="173" t="n">
        <f aca="false">IF(N362="sníž. přenesená",J362,0)</f>
        <v>0</v>
      </c>
      <c r="BI362" s="173" t="n">
        <f aca="false">IF(N362="nulová",J362,0)</f>
        <v>0</v>
      </c>
      <c r="BJ362" s="3" t="s">
        <v>80</v>
      </c>
      <c r="BK362" s="173" t="n">
        <f aca="false">ROUND(I362*H362,2)</f>
        <v>0</v>
      </c>
      <c r="BL362" s="3" t="s">
        <v>217</v>
      </c>
      <c r="BM362" s="172" t="s">
        <v>631</v>
      </c>
    </row>
    <row r="363" s="27" customFormat="true" ht="24.15" hidden="false" customHeight="true" outlineLevel="0" collapsed="false">
      <c r="A363" s="22"/>
      <c r="B363" s="160"/>
      <c r="C363" s="216" t="s">
        <v>632</v>
      </c>
      <c r="D363" s="216" t="s">
        <v>147</v>
      </c>
      <c r="E363" s="217" t="s">
        <v>633</v>
      </c>
      <c r="F363" s="218" t="s">
        <v>634</v>
      </c>
      <c r="G363" s="187" t="s">
        <v>155</v>
      </c>
      <c r="H363" s="188" t="n">
        <v>4</v>
      </c>
      <c r="I363" s="189"/>
      <c r="J363" s="190" t="n">
        <f aca="false">ROUND(I363*H363,2)</f>
        <v>0</v>
      </c>
      <c r="K363" s="186" t="s">
        <v>143</v>
      </c>
      <c r="L363" s="191"/>
      <c r="M363" s="192"/>
      <c r="N363" s="193" t="s">
        <v>40</v>
      </c>
      <c r="O363" s="60"/>
      <c r="P363" s="170" t="n">
        <f aca="false">O363*H363</f>
        <v>0</v>
      </c>
      <c r="Q363" s="170" t="n">
        <v>6E-005</v>
      </c>
      <c r="R363" s="170" t="n">
        <f aca="false">Q363*H363</f>
        <v>0.00024</v>
      </c>
      <c r="S363" s="170" t="n">
        <v>0</v>
      </c>
      <c r="T363" s="171" t="n">
        <f aca="false">S363*H363</f>
        <v>0</v>
      </c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R363" s="172" t="s">
        <v>289</v>
      </c>
      <c r="AT363" s="172" t="s">
        <v>147</v>
      </c>
      <c r="AU363" s="172" t="s">
        <v>82</v>
      </c>
      <c r="AY363" s="3" t="s">
        <v>130</v>
      </c>
      <c r="BE363" s="173" t="n">
        <f aca="false">IF(N363="základní",J363,0)</f>
        <v>0</v>
      </c>
      <c r="BF363" s="173" t="n">
        <f aca="false">IF(N363="snížená",J363,0)</f>
        <v>0</v>
      </c>
      <c r="BG363" s="173" t="n">
        <f aca="false">IF(N363="zákl. přenesená",J363,0)</f>
        <v>0</v>
      </c>
      <c r="BH363" s="173" t="n">
        <f aca="false">IF(N363="sníž. přenesená",J363,0)</f>
        <v>0</v>
      </c>
      <c r="BI363" s="173" t="n">
        <f aca="false">IF(N363="nulová",J363,0)</f>
        <v>0</v>
      </c>
      <c r="BJ363" s="3" t="s">
        <v>80</v>
      </c>
      <c r="BK363" s="173" t="n">
        <f aca="false">ROUND(I363*H363,2)</f>
        <v>0</v>
      </c>
      <c r="BL363" s="3" t="s">
        <v>217</v>
      </c>
      <c r="BM363" s="172" t="s">
        <v>635</v>
      </c>
    </row>
    <row r="364" s="27" customFormat="true" ht="37.8" hidden="false" customHeight="true" outlineLevel="0" collapsed="false">
      <c r="A364" s="22"/>
      <c r="B364" s="160"/>
      <c r="C364" s="214" t="s">
        <v>636</v>
      </c>
      <c r="D364" s="214" t="s">
        <v>132</v>
      </c>
      <c r="E364" s="215" t="s">
        <v>637</v>
      </c>
      <c r="F364" s="194" t="s">
        <v>638</v>
      </c>
      <c r="G364" s="164" t="s">
        <v>155</v>
      </c>
      <c r="H364" s="165" t="n">
        <v>4</v>
      </c>
      <c r="I364" s="166"/>
      <c r="J364" s="167" t="n">
        <f aca="false">ROUND(I364*H364,2)</f>
        <v>0</v>
      </c>
      <c r="K364" s="163" t="s">
        <v>143</v>
      </c>
      <c r="L364" s="23"/>
      <c r="M364" s="168"/>
      <c r="N364" s="169" t="s">
        <v>40</v>
      </c>
      <c r="O364" s="60"/>
      <c r="P364" s="170" t="n">
        <f aca="false">O364*H364</f>
        <v>0</v>
      </c>
      <c r="Q364" s="170" t="n">
        <v>0</v>
      </c>
      <c r="R364" s="170" t="n">
        <f aca="false">Q364*H364</f>
        <v>0</v>
      </c>
      <c r="S364" s="170" t="n">
        <v>4.8E-005</v>
      </c>
      <c r="T364" s="171" t="n">
        <f aca="false">S364*H364</f>
        <v>0.000192</v>
      </c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R364" s="172" t="s">
        <v>217</v>
      </c>
      <c r="AT364" s="172" t="s">
        <v>132</v>
      </c>
      <c r="AU364" s="172" t="s">
        <v>82</v>
      </c>
      <c r="AY364" s="3" t="s">
        <v>130</v>
      </c>
      <c r="BE364" s="173" t="n">
        <f aca="false">IF(N364="základní",J364,0)</f>
        <v>0</v>
      </c>
      <c r="BF364" s="173" t="n">
        <f aca="false">IF(N364="snížená",J364,0)</f>
        <v>0</v>
      </c>
      <c r="BG364" s="173" t="n">
        <f aca="false">IF(N364="zákl. přenesená",J364,0)</f>
        <v>0</v>
      </c>
      <c r="BH364" s="173" t="n">
        <f aca="false">IF(N364="sníž. přenesená",J364,0)</f>
        <v>0</v>
      </c>
      <c r="BI364" s="173" t="n">
        <f aca="false">IF(N364="nulová",J364,0)</f>
        <v>0</v>
      </c>
      <c r="BJ364" s="3" t="s">
        <v>80</v>
      </c>
      <c r="BK364" s="173" t="n">
        <f aca="false">ROUND(I364*H364,2)</f>
        <v>0</v>
      </c>
      <c r="BL364" s="3" t="s">
        <v>217</v>
      </c>
      <c r="BM364" s="172" t="s">
        <v>639</v>
      </c>
    </row>
    <row r="365" s="27" customFormat="true" ht="37.8" hidden="false" customHeight="true" outlineLevel="0" collapsed="false">
      <c r="A365" s="22"/>
      <c r="B365" s="160"/>
      <c r="C365" s="214" t="s">
        <v>640</v>
      </c>
      <c r="D365" s="214" t="s">
        <v>132</v>
      </c>
      <c r="E365" s="215" t="s">
        <v>641</v>
      </c>
      <c r="F365" s="194" t="s">
        <v>642</v>
      </c>
      <c r="G365" s="164" t="s">
        <v>155</v>
      </c>
      <c r="H365" s="165" t="n">
        <v>8</v>
      </c>
      <c r="I365" s="166"/>
      <c r="J365" s="167" t="n">
        <f aca="false">ROUND(I365*H365,2)</f>
        <v>0</v>
      </c>
      <c r="K365" s="163" t="s">
        <v>143</v>
      </c>
      <c r="L365" s="23"/>
      <c r="M365" s="168"/>
      <c r="N365" s="169" t="s">
        <v>40</v>
      </c>
      <c r="O365" s="60"/>
      <c r="P365" s="170" t="n">
        <f aca="false">O365*H365</f>
        <v>0</v>
      </c>
      <c r="Q365" s="170" t="n">
        <v>0</v>
      </c>
      <c r="R365" s="170" t="n">
        <f aca="false">Q365*H365</f>
        <v>0</v>
      </c>
      <c r="S365" s="170" t="n">
        <v>0.0008</v>
      </c>
      <c r="T365" s="171" t="n">
        <f aca="false">S365*H365</f>
        <v>0.0064</v>
      </c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  <c r="AR365" s="172" t="s">
        <v>217</v>
      </c>
      <c r="AT365" s="172" t="s">
        <v>132</v>
      </c>
      <c r="AU365" s="172" t="s">
        <v>82</v>
      </c>
      <c r="AY365" s="3" t="s">
        <v>130</v>
      </c>
      <c r="BE365" s="173" t="n">
        <f aca="false">IF(N365="základní",J365,0)</f>
        <v>0</v>
      </c>
      <c r="BF365" s="173" t="n">
        <f aca="false">IF(N365="snížená",J365,0)</f>
        <v>0</v>
      </c>
      <c r="BG365" s="173" t="n">
        <f aca="false">IF(N365="zákl. přenesená",J365,0)</f>
        <v>0</v>
      </c>
      <c r="BH365" s="173" t="n">
        <f aca="false">IF(N365="sníž. přenesená",J365,0)</f>
        <v>0</v>
      </c>
      <c r="BI365" s="173" t="n">
        <f aca="false">IF(N365="nulová",J365,0)</f>
        <v>0</v>
      </c>
      <c r="BJ365" s="3" t="s">
        <v>80</v>
      </c>
      <c r="BK365" s="173" t="n">
        <f aca="false">ROUND(I365*H365,2)</f>
        <v>0</v>
      </c>
      <c r="BL365" s="3" t="s">
        <v>217</v>
      </c>
      <c r="BM365" s="172" t="s">
        <v>643</v>
      </c>
    </row>
    <row r="366" s="27" customFormat="true" ht="24.15" hidden="false" customHeight="true" outlineLevel="0" collapsed="false">
      <c r="A366" s="22"/>
      <c r="B366" s="160"/>
      <c r="C366" s="214" t="s">
        <v>644</v>
      </c>
      <c r="D366" s="214" t="s">
        <v>132</v>
      </c>
      <c r="E366" s="215" t="s">
        <v>645</v>
      </c>
      <c r="F366" s="194" t="s">
        <v>646</v>
      </c>
      <c r="G366" s="164" t="s">
        <v>155</v>
      </c>
      <c r="H366" s="165" t="n">
        <v>11</v>
      </c>
      <c r="I366" s="166"/>
      <c r="J366" s="167" t="n">
        <f aca="false">ROUND(I366*H366,2)</f>
        <v>0</v>
      </c>
      <c r="K366" s="163"/>
      <c r="L366" s="23"/>
      <c r="M366" s="168"/>
      <c r="N366" s="169" t="s">
        <v>40</v>
      </c>
      <c r="O366" s="60"/>
      <c r="P366" s="170" t="n">
        <f aca="false">O366*H366</f>
        <v>0</v>
      </c>
      <c r="Q366" s="170" t="n">
        <v>0</v>
      </c>
      <c r="R366" s="170" t="n">
        <f aca="false">Q366*H366</f>
        <v>0</v>
      </c>
      <c r="S366" s="170" t="n">
        <v>0</v>
      </c>
      <c r="T366" s="171" t="n">
        <f aca="false">S366*H366</f>
        <v>0</v>
      </c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R366" s="172" t="s">
        <v>217</v>
      </c>
      <c r="AT366" s="172" t="s">
        <v>132</v>
      </c>
      <c r="AU366" s="172" t="s">
        <v>82</v>
      </c>
      <c r="AY366" s="3" t="s">
        <v>130</v>
      </c>
      <c r="BE366" s="173" t="n">
        <f aca="false">IF(N366="základní",J366,0)</f>
        <v>0</v>
      </c>
      <c r="BF366" s="173" t="n">
        <f aca="false">IF(N366="snížená",J366,0)</f>
        <v>0</v>
      </c>
      <c r="BG366" s="173" t="n">
        <f aca="false">IF(N366="zákl. přenesená",J366,0)</f>
        <v>0</v>
      </c>
      <c r="BH366" s="173" t="n">
        <f aca="false">IF(N366="sníž. přenesená",J366,0)</f>
        <v>0</v>
      </c>
      <c r="BI366" s="173" t="n">
        <f aca="false">IF(N366="nulová",J366,0)</f>
        <v>0</v>
      </c>
      <c r="BJ366" s="3" t="s">
        <v>80</v>
      </c>
      <c r="BK366" s="173" t="n">
        <f aca="false">ROUND(I366*H366,2)</f>
        <v>0</v>
      </c>
      <c r="BL366" s="3" t="s">
        <v>217</v>
      </c>
      <c r="BM366" s="172" t="s">
        <v>647</v>
      </c>
    </row>
    <row r="367" s="174" customFormat="true" ht="12.8" hidden="false" customHeight="false" outlineLevel="0" collapsed="false">
      <c r="B367" s="175"/>
      <c r="D367" s="110" t="s">
        <v>145</v>
      </c>
      <c r="E367" s="177"/>
      <c r="F367" s="178" t="s">
        <v>648</v>
      </c>
      <c r="H367" s="179" t="n">
        <v>7</v>
      </c>
      <c r="I367" s="180"/>
      <c r="L367" s="175"/>
      <c r="M367" s="181"/>
      <c r="N367" s="182"/>
      <c r="O367" s="182"/>
      <c r="P367" s="182"/>
      <c r="Q367" s="182"/>
      <c r="R367" s="182"/>
      <c r="S367" s="182"/>
      <c r="T367" s="183"/>
      <c r="AT367" s="177" t="s">
        <v>145</v>
      </c>
      <c r="AU367" s="177" t="s">
        <v>82</v>
      </c>
      <c r="AV367" s="174" t="s">
        <v>82</v>
      </c>
      <c r="AW367" s="174" t="s">
        <v>31</v>
      </c>
      <c r="AX367" s="174" t="s">
        <v>75</v>
      </c>
      <c r="AY367" s="177" t="s">
        <v>130</v>
      </c>
    </row>
    <row r="368" s="174" customFormat="true" ht="12.8" hidden="false" customHeight="false" outlineLevel="0" collapsed="false">
      <c r="B368" s="175"/>
      <c r="D368" s="110" t="s">
        <v>145</v>
      </c>
      <c r="E368" s="177"/>
      <c r="F368" s="178" t="s">
        <v>649</v>
      </c>
      <c r="H368" s="179" t="n">
        <v>4</v>
      </c>
      <c r="I368" s="180"/>
      <c r="L368" s="175"/>
      <c r="M368" s="181"/>
      <c r="N368" s="182"/>
      <c r="O368" s="182"/>
      <c r="P368" s="182"/>
      <c r="Q368" s="182"/>
      <c r="R368" s="182"/>
      <c r="S368" s="182"/>
      <c r="T368" s="183"/>
      <c r="AT368" s="177" t="s">
        <v>145</v>
      </c>
      <c r="AU368" s="177" t="s">
        <v>82</v>
      </c>
      <c r="AV368" s="174" t="s">
        <v>82</v>
      </c>
      <c r="AW368" s="174" t="s">
        <v>31</v>
      </c>
      <c r="AX368" s="174" t="s">
        <v>75</v>
      </c>
      <c r="AY368" s="177" t="s">
        <v>130</v>
      </c>
    </row>
    <row r="369" s="204" customFormat="true" ht="12.8" hidden="false" customHeight="false" outlineLevel="0" collapsed="false">
      <c r="B369" s="205"/>
      <c r="D369" s="110" t="s">
        <v>145</v>
      </c>
      <c r="E369" s="206"/>
      <c r="F369" s="207" t="s">
        <v>173</v>
      </c>
      <c r="H369" s="208" t="n">
        <v>11</v>
      </c>
      <c r="I369" s="209"/>
      <c r="L369" s="205"/>
      <c r="M369" s="210"/>
      <c r="N369" s="211"/>
      <c r="O369" s="211"/>
      <c r="P369" s="211"/>
      <c r="Q369" s="211"/>
      <c r="R369" s="211"/>
      <c r="S369" s="211"/>
      <c r="T369" s="212"/>
      <c r="AT369" s="206" t="s">
        <v>145</v>
      </c>
      <c r="AU369" s="206" t="s">
        <v>82</v>
      </c>
      <c r="AV369" s="204" t="s">
        <v>136</v>
      </c>
      <c r="AW369" s="204" t="s">
        <v>31</v>
      </c>
      <c r="AX369" s="204" t="s">
        <v>80</v>
      </c>
      <c r="AY369" s="206" t="s">
        <v>130</v>
      </c>
    </row>
    <row r="370" s="27" customFormat="true" ht="37.8" hidden="false" customHeight="true" outlineLevel="0" collapsed="false">
      <c r="A370" s="22"/>
      <c r="B370" s="160"/>
      <c r="C370" s="216" t="s">
        <v>650</v>
      </c>
      <c r="D370" s="216" t="s">
        <v>147</v>
      </c>
      <c r="E370" s="217" t="s">
        <v>651</v>
      </c>
      <c r="F370" s="218" t="s">
        <v>652</v>
      </c>
      <c r="G370" s="187" t="s">
        <v>155</v>
      </c>
      <c r="H370" s="188" t="n">
        <v>7</v>
      </c>
      <c r="I370" s="189"/>
      <c r="J370" s="190" t="n">
        <f aca="false">ROUND(I370*H370,2)</f>
        <v>0</v>
      </c>
      <c r="K370" s="186"/>
      <c r="L370" s="191"/>
      <c r="M370" s="192"/>
      <c r="N370" s="193" t="s">
        <v>40</v>
      </c>
      <c r="O370" s="60"/>
      <c r="P370" s="170" t="n">
        <f aca="false">O370*H370</f>
        <v>0</v>
      </c>
      <c r="Q370" s="170" t="n">
        <v>0.0008</v>
      </c>
      <c r="R370" s="170" t="n">
        <f aca="false">Q370*H370</f>
        <v>0.0056</v>
      </c>
      <c r="S370" s="170" t="n">
        <v>0</v>
      </c>
      <c r="T370" s="171" t="n">
        <f aca="false">S370*H370</f>
        <v>0</v>
      </c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R370" s="172" t="s">
        <v>289</v>
      </c>
      <c r="AT370" s="172" t="s">
        <v>147</v>
      </c>
      <c r="AU370" s="172" t="s">
        <v>82</v>
      </c>
      <c r="AY370" s="3" t="s">
        <v>130</v>
      </c>
      <c r="BE370" s="173" t="n">
        <f aca="false">IF(N370="základní",J370,0)</f>
        <v>0</v>
      </c>
      <c r="BF370" s="173" t="n">
        <f aca="false">IF(N370="snížená",J370,0)</f>
        <v>0</v>
      </c>
      <c r="BG370" s="173" t="n">
        <f aca="false">IF(N370="zákl. přenesená",J370,0)</f>
        <v>0</v>
      </c>
      <c r="BH370" s="173" t="n">
        <f aca="false">IF(N370="sníž. přenesená",J370,0)</f>
        <v>0</v>
      </c>
      <c r="BI370" s="173" t="n">
        <f aca="false">IF(N370="nulová",J370,0)</f>
        <v>0</v>
      </c>
      <c r="BJ370" s="3" t="s">
        <v>80</v>
      </c>
      <c r="BK370" s="173" t="n">
        <f aca="false">ROUND(I370*H370,2)</f>
        <v>0</v>
      </c>
      <c r="BL370" s="3" t="s">
        <v>217</v>
      </c>
      <c r="BM370" s="172" t="s">
        <v>653</v>
      </c>
    </row>
    <row r="371" s="27" customFormat="true" ht="24.15" hidden="false" customHeight="true" outlineLevel="0" collapsed="false">
      <c r="A371" s="22"/>
      <c r="B371" s="160"/>
      <c r="C371" s="216" t="s">
        <v>654</v>
      </c>
      <c r="D371" s="216" t="s">
        <v>147</v>
      </c>
      <c r="E371" s="217" t="s">
        <v>655</v>
      </c>
      <c r="F371" s="218" t="s">
        <v>656</v>
      </c>
      <c r="G371" s="187" t="s">
        <v>155</v>
      </c>
      <c r="H371" s="188" t="n">
        <v>4</v>
      </c>
      <c r="I371" s="189"/>
      <c r="J371" s="190" t="n">
        <f aca="false">ROUND(I371*H371,2)</f>
        <v>0</v>
      </c>
      <c r="K371" s="186"/>
      <c r="L371" s="191"/>
      <c r="M371" s="192"/>
      <c r="N371" s="193" t="s">
        <v>40</v>
      </c>
      <c r="O371" s="60"/>
      <c r="P371" s="170" t="n">
        <f aca="false">O371*H371</f>
        <v>0</v>
      </c>
      <c r="Q371" s="170" t="n">
        <v>0.0008</v>
      </c>
      <c r="R371" s="170" t="n">
        <f aca="false">Q371*H371</f>
        <v>0.0032</v>
      </c>
      <c r="S371" s="170" t="n">
        <v>0</v>
      </c>
      <c r="T371" s="171" t="n">
        <f aca="false">S371*H371</f>
        <v>0</v>
      </c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  <c r="AR371" s="172" t="s">
        <v>289</v>
      </c>
      <c r="AT371" s="172" t="s">
        <v>147</v>
      </c>
      <c r="AU371" s="172" t="s">
        <v>82</v>
      </c>
      <c r="AY371" s="3" t="s">
        <v>130</v>
      </c>
      <c r="BE371" s="173" t="n">
        <f aca="false">IF(N371="základní",J371,0)</f>
        <v>0</v>
      </c>
      <c r="BF371" s="173" t="n">
        <f aca="false">IF(N371="snížená",J371,0)</f>
        <v>0</v>
      </c>
      <c r="BG371" s="173" t="n">
        <f aca="false">IF(N371="zákl. přenesená",J371,0)</f>
        <v>0</v>
      </c>
      <c r="BH371" s="173" t="n">
        <f aca="false">IF(N371="sníž. přenesená",J371,0)</f>
        <v>0</v>
      </c>
      <c r="BI371" s="173" t="n">
        <f aca="false">IF(N371="nulová",J371,0)</f>
        <v>0</v>
      </c>
      <c r="BJ371" s="3" t="s">
        <v>80</v>
      </c>
      <c r="BK371" s="173" t="n">
        <f aca="false">ROUND(I371*H371,2)</f>
        <v>0</v>
      </c>
      <c r="BL371" s="3" t="s">
        <v>217</v>
      </c>
      <c r="BM371" s="172" t="s">
        <v>657</v>
      </c>
    </row>
    <row r="372" s="27" customFormat="true" ht="24.15" hidden="false" customHeight="true" outlineLevel="0" collapsed="false">
      <c r="A372" s="22"/>
      <c r="B372" s="160"/>
      <c r="C372" s="214" t="s">
        <v>658</v>
      </c>
      <c r="D372" s="214" t="s">
        <v>132</v>
      </c>
      <c r="E372" s="215" t="s">
        <v>659</v>
      </c>
      <c r="F372" s="194" t="s">
        <v>660</v>
      </c>
      <c r="G372" s="164" t="s">
        <v>155</v>
      </c>
      <c r="H372" s="165" t="n">
        <v>1</v>
      </c>
      <c r="I372" s="166"/>
      <c r="J372" s="167" t="n">
        <f aca="false">ROUND(I372*H372,2)</f>
        <v>0</v>
      </c>
      <c r="K372" s="163" t="s">
        <v>143</v>
      </c>
      <c r="L372" s="23"/>
      <c r="M372" s="168"/>
      <c r="N372" s="169" t="s">
        <v>40</v>
      </c>
      <c r="O372" s="60"/>
      <c r="P372" s="170" t="n">
        <f aca="false">O372*H372</f>
        <v>0</v>
      </c>
      <c r="Q372" s="170" t="n">
        <v>0</v>
      </c>
      <c r="R372" s="170" t="n">
        <f aca="false">Q372*H372</f>
        <v>0</v>
      </c>
      <c r="S372" s="170" t="n">
        <v>0</v>
      </c>
      <c r="T372" s="171" t="n">
        <f aca="false">S372*H372</f>
        <v>0</v>
      </c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  <c r="AR372" s="172" t="s">
        <v>217</v>
      </c>
      <c r="AT372" s="172" t="s">
        <v>132</v>
      </c>
      <c r="AU372" s="172" t="s">
        <v>82</v>
      </c>
      <c r="AY372" s="3" t="s">
        <v>130</v>
      </c>
      <c r="BE372" s="173" t="n">
        <f aca="false">IF(N372="základní",J372,0)</f>
        <v>0</v>
      </c>
      <c r="BF372" s="173" t="n">
        <f aca="false">IF(N372="snížená",J372,0)</f>
        <v>0</v>
      </c>
      <c r="BG372" s="173" t="n">
        <f aca="false">IF(N372="zákl. přenesená",J372,0)</f>
        <v>0</v>
      </c>
      <c r="BH372" s="173" t="n">
        <f aca="false">IF(N372="sníž. přenesená",J372,0)</f>
        <v>0</v>
      </c>
      <c r="BI372" s="173" t="n">
        <f aca="false">IF(N372="nulová",J372,0)</f>
        <v>0</v>
      </c>
      <c r="BJ372" s="3" t="s">
        <v>80</v>
      </c>
      <c r="BK372" s="173" t="n">
        <f aca="false">ROUND(I372*H372,2)</f>
        <v>0</v>
      </c>
      <c r="BL372" s="3" t="s">
        <v>217</v>
      </c>
      <c r="BM372" s="172" t="s">
        <v>661</v>
      </c>
    </row>
    <row r="373" s="27" customFormat="true" ht="21.75" hidden="false" customHeight="true" outlineLevel="0" collapsed="false">
      <c r="A373" s="22"/>
      <c r="B373" s="160"/>
      <c r="C373" s="214" t="s">
        <v>662</v>
      </c>
      <c r="D373" s="214" t="s">
        <v>132</v>
      </c>
      <c r="E373" s="215" t="s">
        <v>663</v>
      </c>
      <c r="F373" s="194" t="s">
        <v>664</v>
      </c>
      <c r="G373" s="164" t="s">
        <v>155</v>
      </c>
      <c r="H373" s="165" t="n">
        <v>1</v>
      </c>
      <c r="I373" s="166"/>
      <c r="J373" s="167" t="n">
        <f aca="false">ROUND(I373*H373,2)</f>
        <v>0</v>
      </c>
      <c r="K373" s="163" t="s">
        <v>143</v>
      </c>
      <c r="L373" s="23"/>
      <c r="M373" s="168"/>
      <c r="N373" s="169" t="s">
        <v>40</v>
      </c>
      <c r="O373" s="60"/>
      <c r="P373" s="170" t="n">
        <f aca="false">O373*H373</f>
        <v>0</v>
      </c>
      <c r="Q373" s="170" t="n">
        <v>0</v>
      </c>
      <c r="R373" s="170" t="n">
        <f aca="false">Q373*H373</f>
        <v>0</v>
      </c>
      <c r="S373" s="170" t="n">
        <v>0</v>
      </c>
      <c r="T373" s="171" t="n">
        <f aca="false">S373*H373</f>
        <v>0</v>
      </c>
      <c r="U373" s="22"/>
      <c r="V373" s="22"/>
      <c r="W373" s="22"/>
      <c r="X373" s="22"/>
      <c r="Y373" s="22"/>
      <c r="Z373" s="22"/>
      <c r="AA373" s="22"/>
      <c r="AB373" s="22"/>
      <c r="AC373" s="22"/>
      <c r="AD373" s="22"/>
      <c r="AE373" s="22"/>
      <c r="AR373" s="172" t="s">
        <v>217</v>
      </c>
      <c r="AT373" s="172" t="s">
        <v>132</v>
      </c>
      <c r="AU373" s="172" t="s">
        <v>82</v>
      </c>
      <c r="AY373" s="3" t="s">
        <v>130</v>
      </c>
      <c r="BE373" s="173" t="n">
        <f aca="false">IF(N373="základní",J373,0)</f>
        <v>0</v>
      </c>
      <c r="BF373" s="173" t="n">
        <f aca="false">IF(N373="snížená",J373,0)</f>
        <v>0</v>
      </c>
      <c r="BG373" s="173" t="n">
        <f aca="false">IF(N373="zákl. přenesená",J373,0)</f>
        <v>0</v>
      </c>
      <c r="BH373" s="173" t="n">
        <f aca="false">IF(N373="sníž. přenesená",J373,0)</f>
        <v>0</v>
      </c>
      <c r="BI373" s="173" t="n">
        <f aca="false">IF(N373="nulová",J373,0)</f>
        <v>0</v>
      </c>
      <c r="BJ373" s="3" t="s">
        <v>80</v>
      </c>
      <c r="BK373" s="173" t="n">
        <f aca="false">ROUND(I373*H373,2)</f>
        <v>0</v>
      </c>
      <c r="BL373" s="3" t="s">
        <v>217</v>
      </c>
      <c r="BM373" s="172" t="s">
        <v>665</v>
      </c>
    </row>
    <row r="374" s="27" customFormat="true" ht="21.75" hidden="false" customHeight="true" outlineLevel="0" collapsed="false">
      <c r="A374" s="22"/>
      <c r="B374" s="160"/>
      <c r="C374" s="214" t="s">
        <v>666</v>
      </c>
      <c r="D374" s="214" t="s">
        <v>132</v>
      </c>
      <c r="E374" s="215" t="s">
        <v>667</v>
      </c>
      <c r="F374" s="194" t="s">
        <v>668</v>
      </c>
      <c r="G374" s="164" t="s">
        <v>155</v>
      </c>
      <c r="H374" s="165" t="n">
        <v>1</v>
      </c>
      <c r="I374" s="166"/>
      <c r="J374" s="167" t="n">
        <f aca="false">ROUND(I374*H374,2)</f>
        <v>0</v>
      </c>
      <c r="K374" s="163"/>
      <c r="L374" s="23"/>
      <c r="M374" s="168"/>
      <c r="N374" s="169" t="s">
        <v>40</v>
      </c>
      <c r="O374" s="60"/>
      <c r="P374" s="170" t="n">
        <f aca="false">O374*H374</f>
        <v>0</v>
      </c>
      <c r="Q374" s="170" t="n">
        <v>0</v>
      </c>
      <c r="R374" s="170" t="n">
        <f aca="false">Q374*H374</f>
        <v>0</v>
      </c>
      <c r="S374" s="170" t="n">
        <v>0</v>
      </c>
      <c r="T374" s="171" t="n">
        <f aca="false">S374*H374</f>
        <v>0</v>
      </c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  <c r="AR374" s="172" t="s">
        <v>217</v>
      </c>
      <c r="AT374" s="172" t="s">
        <v>132</v>
      </c>
      <c r="AU374" s="172" t="s">
        <v>82</v>
      </c>
      <c r="AY374" s="3" t="s">
        <v>130</v>
      </c>
      <c r="BE374" s="173" t="n">
        <f aca="false">IF(N374="základní",J374,0)</f>
        <v>0</v>
      </c>
      <c r="BF374" s="173" t="n">
        <f aca="false">IF(N374="snížená",J374,0)</f>
        <v>0</v>
      </c>
      <c r="BG374" s="173" t="n">
        <f aca="false">IF(N374="zákl. přenesená",J374,0)</f>
        <v>0</v>
      </c>
      <c r="BH374" s="173" t="n">
        <f aca="false">IF(N374="sníž. přenesená",J374,0)</f>
        <v>0</v>
      </c>
      <c r="BI374" s="173" t="n">
        <f aca="false">IF(N374="nulová",J374,0)</f>
        <v>0</v>
      </c>
      <c r="BJ374" s="3" t="s">
        <v>80</v>
      </c>
      <c r="BK374" s="173" t="n">
        <f aca="false">ROUND(I374*H374,2)</f>
        <v>0</v>
      </c>
      <c r="BL374" s="3" t="s">
        <v>217</v>
      </c>
      <c r="BM374" s="172" t="s">
        <v>669</v>
      </c>
    </row>
    <row r="375" s="27" customFormat="true" ht="24.15" hidden="false" customHeight="true" outlineLevel="0" collapsed="false">
      <c r="A375" s="22"/>
      <c r="B375" s="160"/>
      <c r="C375" s="214" t="s">
        <v>670</v>
      </c>
      <c r="D375" s="214" t="s">
        <v>132</v>
      </c>
      <c r="E375" s="215" t="s">
        <v>671</v>
      </c>
      <c r="F375" s="194" t="s">
        <v>672</v>
      </c>
      <c r="G375" s="164" t="s">
        <v>420</v>
      </c>
      <c r="H375" s="213"/>
      <c r="I375" s="166"/>
      <c r="J375" s="167" t="n">
        <f aca="false">ROUND(I375*H375,2)</f>
        <v>0</v>
      </c>
      <c r="K375" s="163" t="s">
        <v>143</v>
      </c>
      <c r="L375" s="23"/>
      <c r="M375" s="168"/>
      <c r="N375" s="169" t="s">
        <v>40</v>
      </c>
      <c r="O375" s="60"/>
      <c r="P375" s="170" t="n">
        <f aca="false">O375*H375</f>
        <v>0</v>
      </c>
      <c r="Q375" s="170" t="n">
        <v>0</v>
      </c>
      <c r="R375" s="170" t="n">
        <f aca="false">Q375*H375</f>
        <v>0</v>
      </c>
      <c r="S375" s="170" t="n">
        <v>0</v>
      </c>
      <c r="T375" s="171" t="n">
        <f aca="false">S375*H375</f>
        <v>0</v>
      </c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R375" s="172" t="s">
        <v>217</v>
      </c>
      <c r="AT375" s="172" t="s">
        <v>132</v>
      </c>
      <c r="AU375" s="172" t="s">
        <v>82</v>
      </c>
      <c r="AY375" s="3" t="s">
        <v>130</v>
      </c>
      <c r="BE375" s="173" t="n">
        <f aca="false">IF(N375="základní",J375,0)</f>
        <v>0</v>
      </c>
      <c r="BF375" s="173" t="n">
        <f aca="false">IF(N375="snížená",J375,0)</f>
        <v>0</v>
      </c>
      <c r="BG375" s="173" t="n">
        <f aca="false">IF(N375="zákl. přenesená",J375,0)</f>
        <v>0</v>
      </c>
      <c r="BH375" s="173" t="n">
        <f aca="false">IF(N375="sníž. přenesená",J375,0)</f>
        <v>0</v>
      </c>
      <c r="BI375" s="173" t="n">
        <f aca="false">IF(N375="nulová",J375,0)</f>
        <v>0</v>
      </c>
      <c r="BJ375" s="3" t="s">
        <v>80</v>
      </c>
      <c r="BK375" s="173" t="n">
        <f aca="false">ROUND(I375*H375,2)</f>
        <v>0</v>
      </c>
      <c r="BL375" s="3" t="s">
        <v>217</v>
      </c>
      <c r="BM375" s="172" t="s">
        <v>673</v>
      </c>
    </row>
    <row r="376" s="146" customFormat="true" ht="22.8" hidden="false" customHeight="true" outlineLevel="0" collapsed="false">
      <c r="B376" s="147"/>
      <c r="D376" s="148" t="s">
        <v>74</v>
      </c>
      <c r="E376" s="148" t="s">
        <v>674</v>
      </c>
      <c r="F376" s="148" t="s">
        <v>675</v>
      </c>
      <c r="I376" s="150"/>
      <c r="J376" s="159" t="n">
        <f aca="false">BK376</f>
        <v>0</v>
      </c>
      <c r="L376" s="147"/>
      <c r="M376" s="152"/>
      <c r="N376" s="153"/>
      <c r="O376" s="153"/>
      <c r="P376" s="154" t="n">
        <f aca="false">SUM(P377:P380)</f>
        <v>0</v>
      </c>
      <c r="Q376" s="153"/>
      <c r="R376" s="154" t="n">
        <f aca="false">SUM(R377:R380)</f>
        <v>0</v>
      </c>
      <c r="S376" s="153"/>
      <c r="T376" s="155" t="n">
        <f aca="false">SUM(T377:T380)</f>
        <v>0</v>
      </c>
      <c r="AR376" s="148" t="s">
        <v>82</v>
      </c>
      <c r="AT376" s="156" t="s">
        <v>74</v>
      </c>
      <c r="AU376" s="156" t="s">
        <v>80</v>
      </c>
      <c r="AY376" s="148" t="s">
        <v>130</v>
      </c>
      <c r="BK376" s="157" t="n">
        <f aca="false">SUM(BK377:BK380)</f>
        <v>0</v>
      </c>
    </row>
    <row r="377" s="27" customFormat="true" ht="24.15" hidden="false" customHeight="true" outlineLevel="0" collapsed="false">
      <c r="A377" s="22"/>
      <c r="B377" s="160"/>
      <c r="C377" s="214" t="s">
        <v>676</v>
      </c>
      <c r="D377" s="214" t="s">
        <v>132</v>
      </c>
      <c r="E377" s="215" t="s">
        <v>677</v>
      </c>
      <c r="F377" s="194" t="s">
        <v>678</v>
      </c>
      <c r="G377" s="164" t="s">
        <v>155</v>
      </c>
      <c r="H377" s="165" t="n">
        <v>2</v>
      </c>
      <c r="I377" s="166"/>
      <c r="J377" s="167" t="n">
        <f aca="false">ROUND(I377*H377,2)</f>
        <v>0</v>
      </c>
      <c r="K377" s="163"/>
      <c r="L377" s="23"/>
      <c r="M377" s="168"/>
      <c r="N377" s="169" t="s">
        <v>40</v>
      </c>
      <c r="O377" s="60"/>
      <c r="P377" s="170" t="n">
        <f aca="false">O377*H377</f>
        <v>0</v>
      </c>
      <c r="Q377" s="170" t="n">
        <v>0</v>
      </c>
      <c r="R377" s="170" t="n">
        <f aca="false">Q377*H377</f>
        <v>0</v>
      </c>
      <c r="S377" s="170" t="n">
        <v>0</v>
      </c>
      <c r="T377" s="171" t="n">
        <f aca="false">S377*H377</f>
        <v>0</v>
      </c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  <c r="AR377" s="172" t="s">
        <v>217</v>
      </c>
      <c r="AT377" s="172" t="s">
        <v>132</v>
      </c>
      <c r="AU377" s="172" t="s">
        <v>82</v>
      </c>
      <c r="AY377" s="3" t="s">
        <v>130</v>
      </c>
      <c r="BE377" s="173" t="n">
        <f aca="false">IF(N377="základní",J377,0)</f>
        <v>0</v>
      </c>
      <c r="BF377" s="173" t="n">
        <f aca="false">IF(N377="snížená",J377,0)</f>
        <v>0</v>
      </c>
      <c r="BG377" s="173" t="n">
        <f aca="false">IF(N377="zákl. přenesená",J377,0)</f>
        <v>0</v>
      </c>
      <c r="BH377" s="173" t="n">
        <f aca="false">IF(N377="sníž. přenesená",J377,0)</f>
        <v>0</v>
      </c>
      <c r="BI377" s="173" t="n">
        <f aca="false">IF(N377="nulová",J377,0)</f>
        <v>0</v>
      </c>
      <c r="BJ377" s="3" t="s">
        <v>80</v>
      </c>
      <c r="BK377" s="173" t="n">
        <f aca="false">ROUND(I377*H377,2)</f>
        <v>0</v>
      </c>
      <c r="BL377" s="3" t="s">
        <v>217</v>
      </c>
      <c r="BM377" s="172" t="s">
        <v>679</v>
      </c>
    </row>
    <row r="378" s="27" customFormat="true" ht="16.5" hidden="false" customHeight="true" outlineLevel="0" collapsed="false">
      <c r="A378" s="22"/>
      <c r="B378" s="160"/>
      <c r="C378" s="214" t="s">
        <v>680</v>
      </c>
      <c r="D378" s="214" t="s">
        <v>132</v>
      </c>
      <c r="E378" s="215" t="s">
        <v>681</v>
      </c>
      <c r="F378" s="194" t="s">
        <v>682</v>
      </c>
      <c r="G378" s="164" t="s">
        <v>309</v>
      </c>
      <c r="H378" s="165" t="n">
        <v>6</v>
      </c>
      <c r="I378" s="166"/>
      <c r="J378" s="167" t="n">
        <f aca="false">ROUND(I378*H378,2)</f>
        <v>0</v>
      </c>
      <c r="K378" s="163"/>
      <c r="L378" s="23"/>
      <c r="M378" s="168"/>
      <c r="N378" s="169" t="s">
        <v>40</v>
      </c>
      <c r="O378" s="60"/>
      <c r="P378" s="170" t="n">
        <f aca="false">O378*H378</f>
        <v>0</v>
      </c>
      <c r="Q378" s="170" t="n">
        <v>0</v>
      </c>
      <c r="R378" s="170" t="n">
        <f aca="false">Q378*H378</f>
        <v>0</v>
      </c>
      <c r="S378" s="170" t="n">
        <v>0</v>
      </c>
      <c r="T378" s="171" t="n">
        <f aca="false">S378*H378</f>
        <v>0</v>
      </c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R378" s="172" t="s">
        <v>217</v>
      </c>
      <c r="AT378" s="172" t="s">
        <v>132</v>
      </c>
      <c r="AU378" s="172" t="s">
        <v>82</v>
      </c>
      <c r="AY378" s="3" t="s">
        <v>130</v>
      </c>
      <c r="BE378" s="173" t="n">
        <f aca="false">IF(N378="základní",J378,0)</f>
        <v>0</v>
      </c>
      <c r="BF378" s="173" t="n">
        <f aca="false">IF(N378="snížená",J378,0)</f>
        <v>0</v>
      </c>
      <c r="BG378" s="173" t="n">
        <f aca="false">IF(N378="zákl. přenesená",J378,0)</f>
        <v>0</v>
      </c>
      <c r="BH378" s="173" t="n">
        <f aca="false">IF(N378="sníž. přenesená",J378,0)</f>
        <v>0</v>
      </c>
      <c r="BI378" s="173" t="n">
        <f aca="false">IF(N378="nulová",J378,0)</f>
        <v>0</v>
      </c>
      <c r="BJ378" s="3" t="s">
        <v>80</v>
      </c>
      <c r="BK378" s="173" t="n">
        <f aca="false">ROUND(I378*H378,2)</f>
        <v>0</v>
      </c>
      <c r="BL378" s="3" t="s">
        <v>217</v>
      </c>
      <c r="BM378" s="172" t="s">
        <v>683</v>
      </c>
    </row>
    <row r="379" s="27" customFormat="true" ht="16.5" hidden="false" customHeight="true" outlineLevel="0" collapsed="false">
      <c r="A379" s="22"/>
      <c r="B379" s="160"/>
      <c r="C379" s="214" t="s">
        <v>684</v>
      </c>
      <c r="D379" s="214" t="s">
        <v>132</v>
      </c>
      <c r="E379" s="215" t="s">
        <v>685</v>
      </c>
      <c r="F379" s="194" t="s">
        <v>686</v>
      </c>
      <c r="G379" s="164" t="s">
        <v>155</v>
      </c>
      <c r="H379" s="165" t="n">
        <v>2</v>
      </c>
      <c r="I379" s="166"/>
      <c r="J379" s="167" t="n">
        <f aca="false">ROUND(I379*H379,2)</f>
        <v>0</v>
      </c>
      <c r="K379" s="163"/>
      <c r="L379" s="23"/>
      <c r="M379" s="168"/>
      <c r="N379" s="169" t="s">
        <v>40</v>
      </c>
      <c r="O379" s="60"/>
      <c r="P379" s="170" t="n">
        <f aca="false">O379*H379</f>
        <v>0</v>
      </c>
      <c r="Q379" s="170" t="n">
        <v>0</v>
      </c>
      <c r="R379" s="170" t="n">
        <f aca="false">Q379*H379</f>
        <v>0</v>
      </c>
      <c r="S379" s="170" t="n">
        <v>0</v>
      </c>
      <c r="T379" s="171" t="n">
        <f aca="false">S379*H379</f>
        <v>0</v>
      </c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  <c r="AR379" s="172" t="s">
        <v>217</v>
      </c>
      <c r="AT379" s="172" t="s">
        <v>132</v>
      </c>
      <c r="AU379" s="172" t="s">
        <v>82</v>
      </c>
      <c r="AY379" s="3" t="s">
        <v>130</v>
      </c>
      <c r="BE379" s="173" t="n">
        <f aca="false">IF(N379="základní",J379,0)</f>
        <v>0</v>
      </c>
      <c r="BF379" s="173" t="n">
        <f aca="false">IF(N379="snížená",J379,0)</f>
        <v>0</v>
      </c>
      <c r="BG379" s="173" t="n">
        <f aca="false">IF(N379="zákl. přenesená",J379,0)</f>
        <v>0</v>
      </c>
      <c r="BH379" s="173" t="n">
        <f aca="false">IF(N379="sníž. přenesená",J379,0)</f>
        <v>0</v>
      </c>
      <c r="BI379" s="173" t="n">
        <f aca="false">IF(N379="nulová",J379,0)</f>
        <v>0</v>
      </c>
      <c r="BJ379" s="3" t="s">
        <v>80</v>
      </c>
      <c r="BK379" s="173" t="n">
        <f aca="false">ROUND(I379*H379,2)</f>
        <v>0</v>
      </c>
      <c r="BL379" s="3" t="s">
        <v>217</v>
      </c>
      <c r="BM379" s="172" t="s">
        <v>687</v>
      </c>
    </row>
    <row r="380" s="27" customFormat="true" ht="24.15" hidden="false" customHeight="true" outlineLevel="0" collapsed="false">
      <c r="A380" s="22"/>
      <c r="B380" s="160"/>
      <c r="C380" s="214" t="s">
        <v>688</v>
      </c>
      <c r="D380" s="214" t="s">
        <v>132</v>
      </c>
      <c r="E380" s="215" t="s">
        <v>689</v>
      </c>
      <c r="F380" s="194" t="s">
        <v>690</v>
      </c>
      <c r="G380" s="164" t="s">
        <v>420</v>
      </c>
      <c r="H380" s="213"/>
      <c r="I380" s="166"/>
      <c r="J380" s="167" t="n">
        <f aca="false">ROUND(I380*H380,2)</f>
        <v>0</v>
      </c>
      <c r="K380" s="163" t="s">
        <v>143</v>
      </c>
      <c r="L380" s="23"/>
      <c r="M380" s="168"/>
      <c r="N380" s="169" t="s">
        <v>40</v>
      </c>
      <c r="O380" s="60"/>
      <c r="P380" s="170" t="n">
        <f aca="false">O380*H380</f>
        <v>0</v>
      </c>
      <c r="Q380" s="170" t="n">
        <v>0</v>
      </c>
      <c r="R380" s="170" t="n">
        <f aca="false">Q380*H380</f>
        <v>0</v>
      </c>
      <c r="S380" s="170" t="n">
        <v>0</v>
      </c>
      <c r="T380" s="171" t="n">
        <f aca="false">S380*H380</f>
        <v>0</v>
      </c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R380" s="172" t="s">
        <v>217</v>
      </c>
      <c r="AT380" s="172" t="s">
        <v>132</v>
      </c>
      <c r="AU380" s="172" t="s">
        <v>82</v>
      </c>
      <c r="AY380" s="3" t="s">
        <v>130</v>
      </c>
      <c r="BE380" s="173" t="n">
        <f aca="false">IF(N380="základní",J380,0)</f>
        <v>0</v>
      </c>
      <c r="BF380" s="173" t="n">
        <f aca="false">IF(N380="snížená",J380,0)</f>
        <v>0</v>
      </c>
      <c r="BG380" s="173" t="n">
        <f aca="false">IF(N380="zákl. přenesená",J380,0)</f>
        <v>0</v>
      </c>
      <c r="BH380" s="173" t="n">
        <f aca="false">IF(N380="sníž. přenesená",J380,0)</f>
        <v>0</v>
      </c>
      <c r="BI380" s="173" t="n">
        <f aca="false">IF(N380="nulová",J380,0)</f>
        <v>0</v>
      </c>
      <c r="BJ380" s="3" t="s">
        <v>80</v>
      </c>
      <c r="BK380" s="173" t="n">
        <f aca="false">ROUND(I380*H380,2)</f>
        <v>0</v>
      </c>
      <c r="BL380" s="3" t="s">
        <v>217</v>
      </c>
      <c r="BM380" s="172" t="s">
        <v>691</v>
      </c>
    </row>
    <row r="381" s="146" customFormat="true" ht="22.8" hidden="false" customHeight="true" outlineLevel="0" collapsed="false">
      <c r="B381" s="147"/>
      <c r="D381" s="148" t="s">
        <v>74</v>
      </c>
      <c r="E381" s="148" t="s">
        <v>692</v>
      </c>
      <c r="F381" s="148" t="s">
        <v>693</v>
      </c>
      <c r="I381" s="150"/>
      <c r="J381" s="159" t="n">
        <f aca="false">BK381</f>
        <v>0</v>
      </c>
      <c r="L381" s="147"/>
      <c r="M381" s="152"/>
      <c r="N381" s="153"/>
      <c r="O381" s="153"/>
      <c r="P381" s="154" t="n">
        <f aca="false">SUM(P382:P388)</f>
        <v>0</v>
      </c>
      <c r="Q381" s="153"/>
      <c r="R381" s="154" t="n">
        <f aca="false">SUM(R382:R388)</f>
        <v>0.3200588</v>
      </c>
      <c r="S381" s="153"/>
      <c r="T381" s="155" t="n">
        <f aca="false">SUM(T382:T388)</f>
        <v>0</v>
      </c>
      <c r="AR381" s="148" t="s">
        <v>82</v>
      </c>
      <c r="AT381" s="156" t="s">
        <v>74</v>
      </c>
      <c r="AU381" s="156" t="s">
        <v>80</v>
      </c>
      <c r="AY381" s="148" t="s">
        <v>130</v>
      </c>
      <c r="BK381" s="157" t="n">
        <f aca="false">SUM(BK382:BK388)</f>
        <v>0</v>
      </c>
    </row>
    <row r="382" s="27" customFormat="true" ht="24.15" hidden="false" customHeight="true" outlineLevel="0" collapsed="false">
      <c r="A382" s="22"/>
      <c r="B382" s="160"/>
      <c r="C382" s="214" t="s">
        <v>694</v>
      </c>
      <c r="D382" s="214" t="s">
        <v>132</v>
      </c>
      <c r="E382" s="215" t="s">
        <v>695</v>
      </c>
      <c r="F382" s="194" t="s">
        <v>696</v>
      </c>
      <c r="G382" s="164" t="s">
        <v>162</v>
      </c>
      <c r="H382" s="165" t="n">
        <v>25</v>
      </c>
      <c r="I382" s="166"/>
      <c r="J382" s="167" t="n">
        <f aca="false">ROUND(I382*H382,2)</f>
        <v>0</v>
      </c>
      <c r="K382" s="163" t="s">
        <v>143</v>
      </c>
      <c r="L382" s="23"/>
      <c r="M382" s="168"/>
      <c r="N382" s="169" t="s">
        <v>40</v>
      </c>
      <c r="O382" s="60"/>
      <c r="P382" s="170" t="n">
        <f aca="false">O382*H382</f>
        <v>0</v>
      </c>
      <c r="Q382" s="170" t="n">
        <v>0.01259</v>
      </c>
      <c r="R382" s="170" t="n">
        <f aca="false">Q382*H382</f>
        <v>0.31475</v>
      </c>
      <c r="S382" s="170" t="n">
        <v>0</v>
      </c>
      <c r="T382" s="171" t="n">
        <f aca="false">S382*H382</f>
        <v>0</v>
      </c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R382" s="172" t="s">
        <v>217</v>
      </c>
      <c r="AT382" s="172" t="s">
        <v>132</v>
      </c>
      <c r="AU382" s="172" t="s">
        <v>82</v>
      </c>
      <c r="AY382" s="3" t="s">
        <v>130</v>
      </c>
      <c r="BE382" s="173" t="n">
        <f aca="false">IF(N382="základní",J382,0)</f>
        <v>0</v>
      </c>
      <c r="BF382" s="173" t="n">
        <f aca="false">IF(N382="snížená",J382,0)</f>
        <v>0</v>
      </c>
      <c r="BG382" s="173" t="n">
        <f aca="false">IF(N382="zákl. přenesená",J382,0)</f>
        <v>0</v>
      </c>
      <c r="BH382" s="173" t="n">
        <f aca="false">IF(N382="sníž. přenesená",J382,0)</f>
        <v>0</v>
      </c>
      <c r="BI382" s="173" t="n">
        <f aca="false">IF(N382="nulová",J382,0)</f>
        <v>0</v>
      </c>
      <c r="BJ382" s="3" t="s">
        <v>80</v>
      </c>
      <c r="BK382" s="173" t="n">
        <f aca="false">ROUND(I382*H382,2)</f>
        <v>0</v>
      </c>
      <c r="BL382" s="3" t="s">
        <v>217</v>
      </c>
      <c r="BM382" s="172" t="s">
        <v>697</v>
      </c>
    </row>
    <row r="383" s="174" customFormat="true" ht="12.8" hidden="false" customHeight="false" outlineLevel="0" collapsed="false">
      <c r="B383" s="175"/>
      <c r="D383" s="110" t="s">
        <v>145</v>
      </c>
      <c r="E383" s="177"/>
      <c r="F383" s="178" t="s">
        <v>698</v>
      </c>
      <c r="H383" s="179" t="n">
        <v>25</v>
      </c>
      <c r="I383" s="180"/>
      <c r="L383" s="175"/>
      <c r="M383" s="181"/>
      <c r="N383" s="182"/>
      <c r="O383" s="182"/>
      <c r="P383" s="182"/>
      <c r="Q383" s="182"/>
      <c r="R383" s="182"/>
      <c r="S383" s="182"/>
      <c r="T383" s="183"/>
      <c r="AT383" s="177" t="s">
        <v>145</v>
      </c>
      <c r="AU383" s="177" t="s">
        <v>82</v>
      </c>
      <c r="AV383" s="174" t="s">
        <v>82</v>
      </c>
      <c r="AW383" s="174" t="s">
        <v>31</v>
      </c>
      <c r="AX383" s="174" t="s">
        <v>80</v>
      </c>
      <c r="AY383" s="177" t="s">
        <v>130</v>
      </c>
    </row>
    <row r="384" s="27" customFormat="true" ht="16.5" hidden="false" customHeight="true" outlineLevel="0" collapsed="false">
      <c r="A384" s="22"/>
      <c r="B384" s="160"/>
      <c r="C384" s="214" t="s">
        <v>699</v>
      </c>
      <c r="D384" s="214" t="s">
        <v>132</v>
      </c>
      <c r="E384" s="215" t="s">
        <v>700</v>
      </c>
      <c r="F384" s="194" t="s">
        <v>701</v>
      </c>
      <c r="G384" s="164" t="s">
        <v>162</v>
      </c>
      <c r="H384" s="165" t="n">
        <v>25</v>
      </c>
      <c r="I384" s="166"/>
      <c r="J384" s="167" t="n">
        <f aca="false">ROUND(I384*H384,2)</f>
        <v>0</v>
      </c>
      <c r="K384" s="163" t="s">
        <v>143</v>
      </c>
      <c r="L384" s="23"/>
      <c r="M384" s="168"/>
      <c r="N384" s="169" t="s">
        <v>40</v>
      </c>
      <c r="O384" s="60"/>
      <c r="P384" s="170" t="n">
        <f aca="false">O384*H384</f>
        <v>0</v>
      </c>
      <c r="Q384" s="170" t="n">
        <v>0.0001</v>
      </c>
      <c r="R384" s="170" t="n">
        <f aca="false">Q384*H384</f>
        <v>0.0025</v>
      </c>
      <c r="S384" s="170" t="n">
        <v>0</v>
      </c>
      <c r="T384" s="171" t="n">
        <f aca="false">S384*H384</f>
        <v>0</v>
      </c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  <c r="AR384" s="172" t="s">
        <v>217</v>
      </c>
      <c r="AT384" s="172" t="s">
        <v>132</v>
      </c>
      <c r="AU384" s="172" t="s">
        <v>82</v>
      </c>
      <c r="AY384" s="3" t="s">
        <v>130</v>
      </c>
      <c r="BE384" s="173" t="n">
        <f aca="false">IF(N384="základní",J384,0)</f>
        <v>0</v>
      </c>
      <c r="BF384" s="173" t="n">
        <f aca="false">IF(N384="snížená",J384,0)</f>
        <v>0</v>
      </c>
      <c r="BG384" s="173" t="n">
        <f aca="false">IF(N384="zákl. přenesená",J384,0)</f>
        <v>0</v>
      </c>
      <c r="BH384" s="173" t="n">
        <f aca="false">IF(N384="sníž. přenesená",J384,0)</f>
        <v>0</v>
      </c>
      <c r="BI384" s="173" t="n">
        <f aca="false">IF(N384="nulová",J384,0)</f>
        <v>0</v>
      </c>
      <c r="BJ384" s="3" t="s">
        <v>80</v>
      </c>
      <c r="BK384" s="173" t="n">
        <f aca="false">ROUND(I384*H384,2)</f>
        <v>0</v>
      </c>
      <c r="BL384" s="3" t="s">
        <v>217</v>
      </c>
      <c r="BM384" s="172" t="s">
        <v>702</v>
      </c>
    </row>
    <row r="385" s="27" customFormat="true" ht="16.5" hidden="false" customHeight="true" outlineLevel="0" collapsed="false">
      <c r="A385" s="22"/>
      <c r="B385" s="160"/>
      <c r="C385" s="214" t="s">
        <v>703</v>
      </c>
      <c r="D385" s="214" t="s">
        <v>132</v>
      </c>
      <c r="E385" s="215" t="s">
        <v>704</v>
      </c>
      <c r="F385" s="194" t="s">
        <v>705</v>
      </c>
      <c r="G385" s="164" t="s">
        <v>162</v>
      </c>
      <c r="H385" s="165" t="n">
        <v>25</v>
      </c>
      <c r="I385" s="166"/>
      <c r="J385" s="167" t="n">
        <f aca="false">ROUND(I385*H385,2)</f>
        <v>0</v>
      </c>
      <c r="K385" s="163" t="s">
        <v>143</v>
      </c>
      <c r="L385" s="23"/>
      <c r="M385" s="168"/>
      <c r="N385" s="169" t="s">
        <v>40</v>
      </c>
      <c r="O385" s="60"/>
      <c r="P385" s="170" t="n">
        <f aca="false">O385*H385</f>
        <v>0</v>
      </c>
      <c r="Q385" s="170" t="n">
        <v>0</v>
      </c>
      <c r="R385" s="170" t="n">
        <f aca="false">Q385*H385</f>
        <v>0</v>
      </c>
      <c r="S385" s="170" t="n">
        <v>0</v>
      </c>
      <c r="T385" s="171" t="n">
        <f aca="false">S385*H385</f>
        <v>0</v>
      </c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  <c r="AR385" s="172" t="s">
        <v>217</v>
      </c>
      <c r="AT385" s="172" t="s">
        <v>132</v>
      </c>
      <c r="AU385" s="172" t="s">
        <v>82</v>
      </c>
      <c r="AY385" s="3" t="s">
        <v>130</v>
      </c>
      <c r="BE385" s="173" t="n">
        <f aca="false">IF(N385="základní",J385,0)</f>
        <v>0</v>
      </c>
      <c r="BF385" s="173" t="n">
        <f aca="false">IF(N385="snížená",J385,0)</f>
        <v>0</v>
      </c>
      <c r="BG385" s="173" t="n">
        <f aca="false">IF(N385="zákl. přenesená",J385,0)</f>
        <v>0</v>
      </c>
      <c r="BH385" s="173" t="n">
        <f aca="false">IF(N385="sníž. přenesená",J385,0)</f>
        <v>0</v>
      </c>
      <c r="BI385" s="173" t="n">
        <f aca="false">IF(N385="nulová",J385,0)</f>
        <v>0</v>
      </c>
      <c r="BJ385" s="3" t="s">
        <v>80</v>
      </c>
      <c r="BK385" s="173" t="n">
        <f aca="false">ROUND(I385*H385,2)</f>
        <v>0</v>
      </c>
      <c r="BL385" s="3" t="s">
        <v>217</v>
      </c>
      <c r="BM385" s="172" t="s">
        <v>706</v>
      </c>
    </row>
    <row r="386" s="27" customFormat="true" ht="24.15" hidden="false" customHeight="true" outlineLevel="0" collapsed="false">
      <c r="A386" s="22"/>
      <c r="B386" s="160"/>
      <c r="C386" s="216" t="s">
        <v>707</v>
      </c>
      <c r="D386" s="216" t="s">
        <v>147</v>
      </c>
      <c r="E386" s="217" t="s">
        <v>708</v>
      </c>
      <c r="F386" s="218" t="s">
        <v>709</v>
      </c>
      <c r="G386" s="187" t="s">
        <v>162</v>
      </c>
      <c r="H386" s="188" t="n">
        <v>28.088</v>
      </c>
      <c r="I386" s="189"/>
      <c r="J386" s="190" t="n">
        <f aca="false">ROUND(I386*H386,2)</f>
        <v>0</v>
      </c>
      <c r="K386" s="186" t="s">
        <v>143</v>
      </c>
      <c r="L386" s="191"/>
      <c r="M386" s="192"/>
      <c r="N386" s="193" t="s">
        <v>40</v>
      </c>
      <c r="O386" s="60"/>
      <c r="P386" s="170" t="n">
        <f aca="false">O386*H386</f>
        <v>0</v>
      </c>
      <c r="Q386" s="170" t="n">
        <v>0.0001</v>
      </c>
      <c r="R386" s="170" t="n">
        <f aca="false">Q386*H386</f>
        <v>0.0028088</v>
      </c>
      <c r="S386" s="170" t="n">
        <v>0</v>
      </c>
      <c r="T386" s="171" t="n">
        <f aca="false">S386*H386</f>
        <v>0</v>
      </c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R386" s="172" t="s">
        <v>289</v>
      </c>
      <c r="AT386" s="172" t="s">
        <v>147</v>
      </c>
      <c r="AU386" s="172" t="s">
        <v>82</v>
      </c>
      <c r="AY386" s="3" t="s">
        <v>130</v>
      </c>
      <c r="BE386" s="173" t="n">
        <f aca="false">IF(N386="základní",J386,0)</f>
        <v>0</v>
      </c>
      <c r="BF386" s="173" t="n">
        <f aca="false">IF(N386="snížená",J386,0)</f>
        <v>0</v>
      </c>
      <c r="BG386" s="173" t="n">
        <f aca="false">IF(N386="zákl. přenesená",J386,0)</f>
        <v>0</v>
      </c>
      <c r="BH386" s="173" t="n">
        <f aca="false">IF(N386="sníž. přenesená",J386,0)</f>
        <v>0</v>
      </c>
      <c r="BI386" s="173" t="n">
        <f aca="false">IF(N386="nulová",J386,0)</f>
        <v>0</v>
      </c>
      <c r="BJ386" s="3" t="s">
        <v>80</v>
      </c>
      <c r="BK386" s="173" t="n">
        <f aca="false">ROUND(I386*H386,2)</f>
        <v>0</v>
      </c>
      <c r="BL386" s="3" t="s">
        <v>217</v>
      </c>
      <c r="BM386" s="172" t="s">
        <v>710</v>
      </c>
    </row>
    <row r="387" s="174" customFormat="true" ht="12.8" hidden="false" customHeight="false" outlineLevel="0" collapsed="false">
      <c r="B387" s="175"/>
      <c r="D387" s="110" t="s">
        <v>145</v>
      </c>
      <c r="F387" s="178" t="s">
        <v>711</v>
      </c>
      <c r="H387" s="179" t="n">
        <v>28.088</v>
      </c>
      <c r="I387" s="180"/>
      <c r="L387" s="175"/>
      <c r="M387" s="181"/>
      <c r="N387" s="182"/>
      <c r="O387" s="182"/>
      <c r="P387" s="182"/>
      <c r="Q387" s="182"/>
      <c r="R387" s="182"/>
      <c r="S387" s="182"/>
      <c r="T387" s="183"/>
      <c r="AT387" s="177" t="s">
        <v>145</v>
      </c>
      <c r="AU387" s="177" t="s">
        <v>82</v>
      </c>
      <c r="AV387" s="174" t="s">
        <v>82</v>
      </c>
      <c r="AW387" s="174" t="s">
        <v>2</v>
      </c>
      <c r="AX387" s="174" t="s">
        <v>80</v>
      </c>
      <c r="AY387" s="177" t="s">
        <v>130</v>
      </c>
    </row>
    <row r="388" s="27" customFormat="true" ht="24.15" hidden="false" customHeight="true" outlineLevel="0" collapsed="false">
      <c r="A388" s="22"/>
      <c r="B388" s="160"/>
      <c r="C388" s="214" t="s">
        <v>712</v>
      </c>
      <c r="D388" s="214" t="s">
        <v>132</v>
      </c>
      <c r="E388" s="215" t="s">
        <v>713</v>
      </c>
      <c r="F388" s="194" t="s">
        <v>714</v>
      </c>
      <c r="G388" s="164" t="s">
        <v>420</v>
      </c>
      <c r="H388" s="213"/>
      <c r="I388" s="166"/>
      <c r="J388" s="167" t="n">
        <f aca="false">ROUND(I388*H388,2)</f>
        <v>0</v>
      </c>
      <c r="K388" s="163" t="s">
        <v>143</v>
      </c>
      <c r="L388" s="23"/>
      <c r="M388" s="168"/>
      <c r="N388" s="169" t="s">
        <v>40</v>
      </c>
      <c r="O388" s="60"/>
      <c r="P388" s="170" t="n">
        <f aca="false">O388*H388</f>
        <v>0</v>
      </c>
      <c r="Q388" s="170" t="n">
        <v>0</v>
      </c>
      <c r="R388" s="170" t="n">
        <f aca="false">Q388*H388</f>
        <v>0</v>
      </c>
      <c r="S388" s="170" t="n">
        <v>0</v>
      </c>
      <c r="T388" s="171" t="n">
        <f aca="false">S388*H388</f>
        <v>0</v>
      </c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  <c r="AR388" s="172" t="s">
        <v>217</v>
      </c>
      <c r="AT388" s="172" t="s">
        <v>132</v>
      </c>
      <c r="AU388" s="172" t="s">
        <v>82</v>
      </c>
      <c r="AY388" s="3" t="s">
        <v>130</v>
      </c>
      <c r="BE388" s="173" t="n">
        <f aca="false">IF(N388="základní",J388,0)</f>
        <v>0</v>
      </c>
      <c r="BF388" s="173" t="n">
        <f aca="false">IF(N388="snížená",J388,0)</f>
        <v>0</v>
      </c>
      <c r="BG388" s="173" t="n">
        <f aca="false">IF(N388="zákl. přenesená",J388,0)</f>
        <v>0</v>
      </c>
      <c r="BH388" s="173" t="n">
        <f aca="false">IF(N388="sníž. přenesená",J388,0)</f>
        <v>0</v>
      </c>
      <c r="BI388" s="173" t="n">
        <f aca="false">IF(N388="nulová",J388,0)</f>
        <v>0</v>
      </c>
      <c r="BJ388" s="3" t="s">
        <v>80</v>
      </c>
      <c r="BK388" s="173" t="n">
        <f aca="false">ROUND(I388*H388,2)</f>
        <v>0</v>
      </c>
      <c r="BL388" s="3" t="s">
        <v>217</v>
      </c>
      <c r="BM388" s="172" t="s">
        <v>715</v>
      </c>
    </row>
    <row r="389" s="146" customFormat="true" ht="22.8" hidden="false" customHeight="true" outlineLevel="0" collapsed="false">
      <c r="B389" s="147"/>
      <c r="D389" s="148" t="s">
        <v>74</v>
      </c>
      <c r="E389" s="148" t="s">
        <v>716</v>
      </c>
      <c r="F389" s="148" t="s">
        <v>717</v>
      </c>
      <c r="I389" s="150"/>
      <c r="J389" s="159" t="n">
        <f aca="false">BK389</f>
        <v>0</v>
      </c>
      <c r="L389" s="147"/>
      <c r="M389" s="152"/>
      <c r="N389" s="153"/>
      <c r="O389" s="153"/>
      <c r="P389" s="154" t="n">
        <f aca="false">SUM(P390:P407)</f>
        <v>0</v>
      </c>
      <c r="Q389" s="153"/>
      <c r="R389" s="154" t="n">
        <f aca="false">SUM(R390:R407)</f>
        <v>0.1797</v>
      </c>
      <c r="S389" s="153"/>
      <c r="T389" s="155" t="n">
        <f aca="false">SUM(T390:T407)</f>
        <v>0</v>
      </c>
      <c r="AR389" s="148" t="s">
        <v>82</v>
      </c>
      <c r="AT389" s="156" t="s">
        <v>74</v>
      </c>
      <c r="AU389" s="156" t="s">
        <v>80</v>
      </c>
      <c r="AY389" s="148" t="s">
        <v>130</v>
      </c>
      <c r="BK389" s="157" t="n">
        <f aca="false">SUM(BK390:BK407)</f>
        <v>0</v>
      </c>
    </row>
    <row r="390" s="27" customFormat="true" ht="24.15" hidden="false" customHeight="true" outlineLevel="0" collapsed="false">
      <c r="A390" s="22"/>
      <c r="B390" s="160"/>
      <c r="C390" s="214" t="s">
        <v>718</v>
      </c>
      <c r="D390" s="214" t="s">
        <v>132</v>
      </c>
      <c r="E390" s="215" t="s">
        <v>719</v>
      </c>
      <c r="F390" s="194" t="s">
        <v>720</v>
      </c>
      <c r="G390" s="164" t="s">
        <v>155</v>
      </c>
      <c r="H390" s="165" t="n">
        <v>6</v>
      </c>
      <c r="I390" s="166"/>
      <c r="J390" s="167" t="n">
        <f aca="false">ROUND(I390*H390,2)</f>
        <v>0</v>
      </c>
      <c r="K390" s="163"/>
      <c r="L390" s="23"/>
      <c r="M390" s="168"/>
      <c r="N390" s="169" t="s">
        <v>40</v>
      </c>
      <c r="O390" s="60"/>
      <c r="P390" s="170" t="n">
        <f aca="false">O390*H390</f>
        <v>0</v>
      </c>
      <c r="Q390" s="170" t="n">
        <v>0</v>
      </c>
      <c r="R390" s="170" t="n">
        <f aca="false">Q390*H390</f>
        <v>0</v>
      </c>
      <c r="S390" s="170" t="n">
        <v>0</v>
      </c>
      <c r="T390" s="171" t="n">
        <f aca="false">S390*H390</f>
        <v>0</v>
      </c>
      <c r="U390" s="22"/>
      <c r="V390" s="22"/>
      <c r="W390" s="22"/>
      <c r="X390" s="22"/>
      <c r="Y390" s="22"/>
      <c r="Z390" s="22"/>
      <c r="AA390" s="22"/>
      <c r="AB390" s="22"/>
      <c r="AC390" s="22"/>
      <c r="AD390" s="22"/>
      <c r="AE390" s="22"/>
      <c r="AR390" s="172" t="s">
        <v>217</v>
      </c>
      <c r="AT390" s="172" t="s">
        <v>132</v>
      </c>
      <c r="AU390" s="172" t="s">
        <v>82</v>
      </c>
      <c r="AY390" s="3" t="s">
        <v>130</v>
      </c>
      <c r="BE390" s="173" t="n">
        <f aca="false">IF(N390="základní",J390,0)</f>
        <v>0</v>
      </c>
      <c r="BF390" s="173" t="n">
        <f aca="false">IF(N390="snížená",J390,0)</f>
        <v>0</v>
      </c>
      <c r="BG390" s="173" t="n">
        <f aca="false">IF(N390="zákl. přenesená",J390,0)</f>
        <v>0</v>
      </c>
      <c r="BH390" s="173" t="n">
        <f aca="false">IF(N390="sníž. přenesená",J390,0)</f>
        <v>0</v>
      </c>
      <c r="BI390" s="173" t="n">
        <f aca="false">IF(N390="nulová",J390,0)</f>
        <v>0</v>
      </c>
      <c r="BJ390" s="3" t="s">
        <v>80</v>
      </c>
      <c r="BK390" s="173" t="n">
        <f aca="false">ROUND(I390*H390,2)</f>
        <v>0</v>
      </c>
      <c r="BL390" s="3" t="s">
        <v>217</v>
      </c>
      <c r="BM390" s="172" t="s">
        <v>721</v>
      </c>
    </row>
    <row r="391" s="174" customFormat="true" ht="12.8" hidden="false" customHeight="false" outlineLevel="0" collapsed="false">
      <c r="B391" s="175"/>
      <c r="D391" s="110" t="s">
        <v>145</v>
      </c>
      <c r="E391" s="177"/>
      <c r="F391" s="178" t="s">
        <v>722</v>
      </c>
      <c r="H391" s="179" t="n">
        <v>2</v>
      </c>
      <c r="I391" s="180"/>
      <c r="L391" s="175"/>
      <c r="M391" s="181"/>
      <c r="N391" s="182"/>
      <c r="O391" s="182"/>
      <c r="P391" s="182"/>
      <c r="Q391" s="182"/>
      <c r="R391" s="182"/>
      <c r="S391" s="182"/>
      <c r="T391" s="183"/>
      <c r="AT391" s="177" t="s">
        <v>145</v>
      </c>
      <c r="AU391" s="177" t="s">
        <v>82</v>
      </c>
      <c r="AV391" s="174" t="s">
        <v>82</v>
      </c>
      <c r="AW391" s="174" t="s">
        <v>31</v>
      </c>
      <c r="AX391" s="174" t="s">
        <v>75</v>
      </c>
      <c r="AY391" s="177" t="s">
        <v>130</v>
      </c>
    </row>
    <row r="392" s="174" customFormat="true" ht="12.8" hidden="false" customHeight="false" outlineLevel="0" collapsed="false">
      <c r="B392" s="175"/>
      <c r="D392" s="110" t="s">
        <v>145</v>
      </c>
      <c r="E392" s="177"/>
      <c r="F392" s="178" t="s">
        <v>264</v>
      </c>
      <c r="H392" s="179" t="n">
        <v>1</v>
      </c>
      <c r="I392" s="180"/>
      <c r="L392" s="175"/>
      <c r="M392" s="181"/>
      <c r="N392" s="182"/>
      <c r="O392" s="182"/>
      <c r="P392" s="182"/>
      <c r="Q392" s="182"/>
      <c r="R392" s="182"/>
      <c r="S392" s="182"/>
      <c r="T392" s="183"/>
      <c r="AT392" s="177" t="s">
        <v>145</v>
      </c>
      <c r="AU392" s="177" t="s">
        <v>82</v>
      </c>
      <c r="AV392" s="174" t="s">
        <v>82</v>
      </c>
      <c r="AW392" s="174" t="s">
        <v>31</v>
      </c>
      <c r="AX392" s="174" t="s">
        <v>75</v>
      </c>
      <c r="AY392" s="177" t="s">
        <v>130</v>
      </c>
    </row>
    <row r="393" s="174" customFormat="true" ht="12.8" hidden="false" customHeight="false" outlineLevel="0" collapsed="false">
      <c r="B393" s="175"/>
      <c r="D393" s="110" t="s">
        <v>145</v>
      </c>
      <c r="E393" s="177"/>
      <c r="F393" s="178" t="s">
        <v>723</v>
      </c>
      <c r="H393" s="179" t="n">
        <v>1</v>
      </c>
      <c r="I393" s="180"/>
      <c r="L393" s="175"/>
      <c r="M393" s="181"/>
      <c r="N393" s="182"/>
      <c r="O393" s="182"/>
      <c r="P393" s="182"/>
      <c r="Q393" s="182"/>
      <c r="R393" s="182"/>
      <c r="S393" s="182"/>
      <c r="T393" s="183"/>
      <c r="AT393" s="177" t="s">
        <v>145</v>
      </c>
      <c r="AU393" s="177" t="s">
        <v>82</v>
      </c>
      <c r="AV393" s="174" t="s">
        <v>82</v>
      </c>
      <c r="AW393" s="174" t="s">
        <v>31</v>
      </c>
      <c r="AX393" s="174" t="s">
        <v>75</v>
      </c>
      <c r="AY393" s="177" t="s">
        <v>130</v>
      </c>
    </row>
    <row r="394" s="174" customFormat="true" ht="12.8" hidden="false" customHeight="false" outlineLevel="0" collapsed="false">
      <c r="B394" s="175"/>
      <c r="D394" s="110" t="s">
        <v>145</v>
      </c>
      <c r="E394" s="177"/>
      <c r="F394" s="178" t="s">
        <v>724</v>
      </c>
      <c r="H394" s="179" t="n">
        <v>1</v>
      </c>
      <c r="I394" s="180"/>
      <c r="L394" s="175"/>
      <c r="M394" s="181"/>
      <c r="N394" s="182"/>
      <c r="O394" s="182"/>
      <c r="P394" s="182"/>
      <c r="Q394" s="182"/>
      <c r="R394" s="182"/>
      <c r="S394" s="182"/>
      <c r="T394" s="183"/>
      <c r="AT394" s="177" t="s">
        <v>145</v>
      </c>
      <c r="AU394" s="177" t="s">
        <v>82</v>
      </c>
      <c r="AV394" s="174" t="s">
        <v>82</v>
      </c>
      <c r="AW394" s="174" t="s">
        <v>31</v>
      </c>
      <c r="AX394" s="174" t="s">
        <v>75</v>
      </c>
      <c r="AY394" s="177" t="s">
        <v>130</v>
      </c>
    </row>
    <row r="395" s="174" customFormat="true" ht="12.8" hidden="false" customHeight="false" outlineLevel="0" collapsed="false">
      <c r="B395" s="175"/>
      <c r="D395" s="110" t="s">
        <v>145</v>
      </c>
      <c r="E395" s="177"/>
      <c r="F395" s="178" t="s">
        <v>725</v>
      </c>
      <c r="H395" s="179" t="n">
        <v>1</v>
      </c>
      <c r="I395" s="180"/>
      <c r="L395" s="175"/>
      <c r="M395" s="181"/>
      <c r="N395" s="182"/>
      <c r="O395" s="182"/>
      <c r="P395" s="182"/>
      <c r="Q395" s="182"/>
      <c r="R395" s="182"/>
      <c r="S395" s="182"/>
      <c r="T395" s="183"/>
      <c r="AT395" s="177" t="s">
        <v>145</v>
      </c>
      <c r="AU395" s="177" t="s">
        <v>82</v>
      </c>
      <c r="AV395" s="174" t="s">
        <v>82</v>
      </c>
      <c r="AW395" s="174" t="s">
        <v>31</v>
      </c>
      <c r="AX395" s="174" t="s">
        <v>75</v>
      </c>
      <c r="AY395" s="177" t="s">
        <v>130</v>
      </c>
    </row>
    <row r="396" s="204" customFormat="true" ht="12.8" hidden="false" customHeight="false" outlineLevel="0" collapsed="false">
      <c r="B396" s="205"/>
      <c r="D396" s="110" t="s">
        <v>145</v>
      </c>
      <c r="E396" s="206"/>
      <c r="F396" s="207" t="s">
        <v>173</v>
      </c>
      <c r="H396" s="208" t="n">
        <v>6</v>
      </c>
      <c r="I396" s="209"/>
      <c r="L396" s="205"/>
      <c r="M396" s="210"/>
      <c r="N396" s="211"/>
      <c r="O396" s="211"/>
      <c r="P396" s="211"/>
      <c r="Q396" s="211"/>
      <c r="R396" s="211"/>
      <c r="S396" s="211"/>
      <c r="T396" s="212"/>
      <c r="AT396" s="206" t="s">
        <v>145</v>
      </c>
      <c r="AU396" s="206" t="s">
        <v>82</v>
      </c>
      <c r="AV396" s="204" t="s">
        <v>136</v>
      </c>
      <c r="AW396" s="204" t="s">
        <v>31</v>
      </c>
      <c r="AX396" s="204" t="s">
        <v>80</v>
      </c>
      <c r="AY396" s="206" t="s">
        <v>130</v>
      </c>
    </row>
    <row r="397" s="27" customFormat="true" ht="24.15" hidden="false" customHeight="true" outlineLevel="0" collapsed="false">
      <c r="A397" s="22"/>
      <c r="B397" s="160"/>
      <c r="C397" s="216" t="s">
        <v>726</v>
      </c>
      <c r="D397" s="216" t="s">
        <v>147</v>
      </c>
      <c r="E397" s="217" t="s">
        <v>727</v>
      </c>
      <c r="F397" s="218" t="s">
        <v>728</v>
      </c>
      <c r="G397" s="187" t="s">
        <v>155</v>
      </c>
      <c r="H397" s="188" t="n">
        <v>1</v>
      </c>
      <c r="I397" s="189"/>
      <c r="J397" s="190" t="n">
        <f aca="false">ROUND(I397*H397,2)</f>
        <v>0</v>
      </c>
      <c r="K397" s="186"/>
      <c r="L397" s="191"/>
      <c r="M397" s="192"/>
      <c r="N397" s="193" t="s">
        <v>40</v>
      </c>
      <c r="O397" s="60"/>
      <c r="P397" s="170" t="n">
        <f aca="false">O397*H397</f>
        <v>0</v>
      </c>
      <c r="Q397" s="170" t="n">
        <v>0.016</v>
      </c>
      <c r="R397" s="170" t="n">
        <f aca="false">Q397*H397</f>
        <v>0.016</v>
      </c>
      <c r="S397" s="170" t="n">
        <v>0</v>
      </c>
      <c r="T397" s="171" t="n">
        <f aca="false">S397*H397</f>
        <v>0</v>
      </c>
      <c r="U397" s="22"/>
      <c r="V397" s="22"/>
      <c r="W397" s="22"/>
      <c r="X397" s="22"/>
      <c r="Y397" s="22"/>
      <c r="Z397" s="22"/>
      <c r="AA397" s="22"/>
      <c r="AB397" s="22"/>
      <c r="AC397" s="22"/>
      <c r="AD397" s="22"/>
      <c r="AE397" s="22"/>
      <c r="AR397" s="172" t="s">
        <v>289</v>
      </c>
      <c r="AT397" s="172" t="s">
        <v>147</v>
      </c>
      <c r="AU397" s="172" t="s">
        <v>82</v>
      </c>
      <c r="AY397" s="3" t="s">
        <v>130</v>
      </c>
      <c r="BE397" s="173" t="n">
        <f aca="false">IF(N397="základní",J397,0)</f>
        <v>0</v>
      </c>
      <c r="BF397" s="173" t="n">
        <f aca="false">IF(N397="snížená",J397,0)</f>
        <v>0</v>
      </c>
      <c r="BG397" s="173" t="n">
        <f aca="false">IF(N397="zákl. přenesená",J397,0)</f>
        <v>0</v>
      </c>
      <c r="BH397" s="173" t="n">
        <f aca="false">IF(N397="sníž. přenesená",J397,0)</f>
        <v>0</v>
      </c>
      <c r="BI397" s="173" t="n">
        <f aca="false">IF(N397="nulová",J397,0)</f>
        <v>0</v>
      </c>
      <c r="BJ397" s="3" t="s">
        <v>80</v>
      </c>
      <c r="BK397" s="173" t="n">
        <f aca="false">ROUND(I397*H397,2)</f>
        <v>0</v>
      </c>
      <c r="BL397" s="3" t="s">
        <v>217</v>
      </c>
      <c r="BM397" s="172" t="s">
        <v>729</v>
      </c>
    </row>
    <row r="398" s="27" customFormat="true" ht="33" hidden="false" customHeight="true" outlineLevel="0" collapsed="false">
      <c r="A398" s="22"/>
      <c r="B398" s="160"/>
      <c r="C398" s="216" t="s">
        <v>730</v>
      </c>
      <c r="D398" s="216" t="s">
        <v>147</v>
      </c>
      <c r="E398" s="217" t="s">
        <v>731</v>
      </c>
      <c r="F398" s="218" t="s">
        <v>732</v>
      </c>
      <c r="G398" s="187" t="s">
        <v>155</v>
      </c>
      <c r="H398" s="188" t="n">
        <v>2</v>
      </c>
      <c r="I398" s="189"/>
      <c r="J398" s="190" t="n">
        <f aca="false">ROUND(I398*H398,2)</f>
        <v>0</v>
      </c>
      <c r="K398" s="186"/>
      <c r="L398" s="191"/>
      <c r="M398" s="192"/>
      <c r="N398" s="193" t="s">
        <v>40</v>
      </c>
      <c r="O398" s="60"/>
      <c r="P398" s="170" t="n">
        <f aca="false">O398*H398</f>
        <v>0</v>
      </c>
      <c r="Q398" s="170" t="n">
        <v>0.016</v>
      </c>
      <c r="R398" s="170" t="n">
        <f aca="false">Q398*H398</f>
        <v>0.032</v>
      </c>
      <c r="S398" s="170" t="n">
        <v>0</v>
      </c>
      <c r="T398" s="171" t="n">
        <f aca="false">S398*H398</f>
        <v>0</v>
      </c>
      <c r="U398" s="22"/>
      <c r="V398" s="22"/>
      <c r="W398" s="22"/>
      <c r="X398" s="22"/>
      <c r="Y398" s="22"/>
      <c r="Z398" s="22"/>
      <c r="AA398" s="22"/>
      <c r="AB398" s="22"/>
      <c r="AC398" s="22"/>
      <c r="AD398" s="22"/>
      <c r="AE398" s="22"/>
      <c r="AR398" s="172" t="s">
        <v>289</v>
      </c>
      <c r="AT398" s="172" t="s">
        <v>147</v>
      </c>
      <c r="AU398" s="172" t="s">
        <v>82</v>
      </c>
      <c r="AY398" s="3" t="s">
        <v>130</v>
      </c>
      <c r="BE398" s="173" t="n">
        <f aca="false">IF(N398="základní",J398,0)</f>
        <v>0</v>
      </c>
      <c r="BF398" s="173" t="n">
        <f aca="false">IF(N398="snížená",J398,0)</f>
        <v>0</v>
      </c>
      <c r="BG398" s="173" t="n">
        <f aca="false">IF(N398="zákl. přenesená",J398,0)</f>
        <v>0</v>
      </c>
      <c r="BH398" s="173" t="n">
        <f aca="false">IF(N398="sníž. přenesená",J398,0)</f>
        <v>0</v>
      </c>
      <c r="BI398" s="173" t="n">
        <f aca="false">IF(N398="nulová",J398,0)</f>
        <v>0</v>
      </c>
      <c r="BJ398" s="3" t="s">
        <v>80</v>
      </c>
      <c r="BK398" s="173" t="n">
        <f aca="false">ROUND(I398*H398,2)</f>
        <v>0</v>
      </c>
      <c r="BL398" s="3" t="s">
        <v>217</v>
      </c>
      <c r="BM398" s="172" t="s">
        <v>733</v>
      </c>
    </row>
    <row r="399" s="27" customFormat="true" ht="24.15" hidden="false" customHeight="true" outlineLevel="0" collapsed="false">
      <c r="A399" s="22"/>
      <c r="B399" s="160"/>
      <c r="C399" s="216" t="s">
        <v>734</v>
      </c>
      <c r="D399" s="216" t="s">
        <v>147</v>
      </c>
      <c r="E399" s="217" t="s">
        <v>735</v>
      </c>
      <c r="F399" s="218" t="s">
        <v>736</v>
      </c>
      <c r="G399" s="187" t="s">
        <v>155</v>
      </c>
      <c r="H399" s="188" t="n">
        <v>1</v>
      </c>
      <c r="I399" s="189"/>
      <c r="J399" s="190" t="n">
        <f aca="false">ROUND(I399*H399,2)</f>
        <v>0</v>
      </c>
      <c r="K399" s="186"/>
      <c r="L399" s="191"/>
      <c r="M399" s="192"/>
      <c r="N399" s="193" t="s">
        <v>40</v>
      </c>
      <c r="O399" s="60"/>
      <c r="P399" s="170" t="n">
        <f aca="false">O399*H399</f>
        <v>0</v>
      </c>
      <c r="Q399" s="170" t="n">
        <v>0.016</v>
      </c>
      <c r="R399" s="170" t="n">
        <f aca="false">Q399*H399</f>
        <v>0.016</v>
      </c>
      <c r="S399" s="170" t="n">
        <v>0</v>
      </c>
      <c r="T399" s="171" t="n">
        <f aca="false">S399*H399</f>
        <v>0</v>
      </c>
      <c r="U399" s="22"/>
      <c r="V399" s="22"/>
      <c r="W399" s="22"/>
      <c r="X399" s="22"/>
      <c r="Y399" s="22"/>
      <c r="Z399" s="22"/>
      <c r="AA399" s="22"/>
      <c r="AB399" s="22"/>
      <c r="AC399" s="22"/>
      <c r="AD399" s="22"/>
      <c r="AE399" s="22"/>
      <c r="AR399" s="172" t="s">
        <v>289</v>
      </c>
      <c r="AT399" s="172" t="s">
        <v>147</v>
      </c>
      <c r="AU399" s="172" t="s">
        <v>82</v>
      </c>
      <c r="AY399" s="3" t="s">
        <v>130</v>
      </c>
      <c r="BE399" s="173" t="n">
        <f aca="false">IF(N399="základní",J399,0)</f>
        <v>0</v>
      </c>
      <c r="BF399" s="173" t="n">
        <f aca="false">IF(N399="snížená",J399,0)</f>
        <v>0</v>
      </c>
      <c r="BG399" s="173" t="n">
        <f aca="false">IF(N399="zákl. přenesená",J399,0)</f>
        <v>0</v>
      </c>
      <c r="BH399" s="173" t="n">
        <f aca="false">IF(N399="sníž. přenesená",J399,0)</f>
        <v>0</v>
      </c>
      <c r="BI399" s="173" t="n">
        <f aca="false">IF(N399="nulová",J399,0)</f>
        <v>0</v>
      </c>
      <c r="BJ399" s="3" t="s">
        <v>80</v>
      </c>
      <c r="BK399" s="173" t="n">
        <f aca="false">ROUND(I399*H399,2)</f>
        <v>0</v>
      </c>
      <c r="BL399" s="3" t="s">
        <v>217</v>
      </c>
      <c r="BM399" s="172" t="s">
        <v>737</v>
      </c>
    </row>
    <row r="400" s="27" customFormat="true" ht="37.8" hidden="false" customHeight="true" outlineLevel="0" collapsed="false">
      <c r="A400" s="22"/>
      <c r="B400" s="160"/>
      <c r="C400" s="216" t="s">
        <v>738</v>
      </c>
      <c r="D400" s="216" t="s">
        <v>147</v>
      </c>
      <c r="E400" s="217" t="s">
        <v>739</v>
      </c>
      <c r="F400" s="218" t="s">
        <v>740</v>
      </c>
      <c r="G400" s="187" t="s">
        <v>155</v>
      </c>
      <c r="H400" s="188" t="n">
        <v>1</v>
      </c>
      <c r="I400" s="189"/>
      <c r="J400" s="190" t="n">
        <f aca="false">ROUND(I400*H400,2)</f>
        <v>0</v>
      </c>
      <c r="K400" s="186"/>
      <c r="L400" s="191"/>
      <c r="M400" s="192"/>
      <c r="N400" s="193" t="s">
        <v>40</v>
      </c>
      <c r="O400" s="60"/>
      <c r="P400" s="170" t="n">
        <f aca="false">O400*H400</f>
        <v>0</v>
      </c>
      <c r="Q400" s="170" t="n">
        <v>0.016</v>
      </c>
      <c r="R400" s="170" t="n">
        <f aca="false">Q400*H400</f>
        <v>0.016</v>
      </c>
      <c r="S400" s="170" t="n">
        <v>0</v>
      </c>
      <c r="T400" s="171" t="n">
        <f aca="false">S400*H400</f>
        <v>0</v>
      </c>
      <c r="U400" s="22"/>
      <c r="V400" s="22"/>
      <c r="W400" s="22"/>
      <c r="X400" s="22"/>
      <c r="Y400" s="22"/>
      <c r="Z400" s="22"/>
      <c r="AA400" s="22"/>
      <c r="AB400" s="22"/>
      <c r="AC400" s="22"/>
      <c r="AD400" s="22"/>
      <c r="AE400" s="22"/>
      <c r="AR400" s="172" t="s">
        <v>289</v>
      </c>
      <c r="AT400" s="172" t="s">
        <v>147</v>
      </c>
      <c r="AU400" s="172" t="s">
        <v>82</v>
      </c>
      <c r="AY400" s="3" t="s">
        <v>130</v>
      </c>
      <c r="BE400" s="173" t="n">
        <f aca="false">IF(N400="základní",J400,0)</f>
        <v>0</v>
      </c>
      <c r="BF400" s="173" t="n">
        <f aca="false">IF(N400="snížená",J400,0)</f>
        <v>0</v>
      </c>
      <c r="BG400" s="173" t="n">
        <f aca="false">IF(N400="zákl. přenesená",J400,0)</f>
        <v>0</v>
      </c>
      <c r="BH400" s="173" t="n">
        <f aca="false">IF(N400="sníž. přenesená",J400,0)</f>
        <v>0</v>
      </c>
      <c r="BI400" s="173" t="n">
        <f aca="false">IF(N400="nulová",J400,0)</f>
        <v>0</v>
      </c>
      <c r="BJ400" s="3" t="s">
        <v>80</v>
      </c>
      <c r="BK400" s="173" t="n">
        <f aca="false">ROUND(I400*H400,2)</f>
        <v>0</v>
      </c>
      <c r="BL400" s="3" t="s">
        <v>217</v>
      </c>
      <c r="BM400" s="172" t="s">
        <v>741</v>
      </c>
    </row>
    <row r="401" s="27" customFormat="true" ht="24.15" hidden="false" customHeight="true" outlineLevel="0" collapsed="false">
      <c r="A401" s="22"/>
      <c r="B401" s="160"/>
      <c r="C401" s="216" t="s">
        <v>742</v>
      </c>
      <c r="D401" s="216" t="s">
        <v>147</v>
      </c>
      <c r="E401" s="217" t="s">
        <v>743</v>
      </c>
      <c r="F401" s="218" t="s">
        <v>744</v>
      </c>
      <c r="G401" s="187" t="s">
        <v>155</v>
      </c>
      <c r="H401" s="188" t="n">
        <v>1</v>
      </c>
      <c r="I401" s="189"/>
      <c r="J401" s="190" t="n">
        <f aca="false">ROUND(I401*H401,2)</f>
        <v>0</v>
      </c>
      <c r="K401" s="186"/>
      <c r="L401" s="191"/>
      <c r="M401" s="192"/>
      <c r="N401" s="193" t="s">
        <v>40</v>
      </c>
      <c r="O401" s="60"/>
      <c r="P401" s="170" t="n">
        <f aca="false">O401*H401</f>
        <v>0</v>
      </c>
      <c r="Q401" s="170" t="n">
        <v>0.016</v>
      </c>
      <c r="R401" s="170" t="n">
        <f aca="false">Q401*H401</f>
        <v>0.016</v>
      </c>
      <c r="S401" s="170" t="n">
        <v>0</v>
      </c>
      <c r="T401" s="171" t="n">
        <f aca="false">S401*H401</f>
        <v>0</v>
      </c>
      <c r="U401" s="22"/>
      <c r="V401" s="22"/>
      <c r="W401" s="22"/>
      <c r="X401" s="22"/>
      <c r="Y401" s="22"/>
      <c r="Z401" s="22"/>
      <c r="AA401" s="22"/>
      <c r="AB401" s="22"/>
      <c r="AC401" s="22"/>
      <c r="AD401" s="22"/>
      <c r="AE401" s="22"/>
      <c r="AR401" s="172" t="s">
        <v>289</v>
      </c>
      <c r="AT401" s="172" t="s">
        <v>147</v>
      </c>
      <c r="AU401" s="172" t="s">
        <v>82</v>
      </c>
      <c r="AY401" s="3" t="s">
        <v>130</v>
      </c>
      <c r="BE401" s="173" t="n">
        <f aca="false">IF(N401="základní",J401,0)</f>
        <v>0</v>
      </c>
      <c r="BF401" s="173" t="n">
        <f aca="false">IF(N401="snížená",J401,0)</f>
        <v>0</v>
      </c>
      <c r="BG401" s="173" t="n">
        <f aca="false">IF(N401="zákl. přenesená",J401,0)</f>
        <v>0</v>
      </c>
      <c r="BH401" s="173" t="n">
        <f aca="false">IF(N401="sníž. přenesená",J401,0)</f>
        <v>0</v>
      </c>
      <c r="BI401" s="173" t="n">
        <f aca="false">IF(N401="nulová",J401,0)</f>
        <v>0</v>
      </c>
      <c r="BJ401" s="3" t="s">
        <v>80</v>
      </c>
      <c r="BK401" s="173" t="n">
        <f aca="false">ROUND(I401*H401,2)</f>
        <v>0</v>
      </c>
      <c r="BL401" s="3" t="s">
        <v>217</v>
      </c>
      <c r="BM401" s="172" t="s">
        <v>745</v>
      </c>
    </row>
    <row r="402" s="27" customFormat="true" ht="24.15" hidden="false" customHeight="true" outlineLevel="0" collapsed="false">
      <c r="A402" s="22"/>
      <c r="B402" s="160"/>
      <c r="C402" s="216" t="s">
        <v>746</v>
      </c>
      <c r="D402" s="216" t="s">
        <v>147</v>
      </c>
      <c r="E402" s="217" t="s">
        <v>747</v>
      </c>
      <c r="F402" s="218" t="s">
        <v>748</v>
      </c>
      <c r="G402" s="187" t="s">
        <v>155</v>
      </c>
      <c r="H402" s="188" t="n">
        <v>2</v>
      </c>
      <c r="I402" s="189"/>
      <c r="J402" s="190" t="n">
        <f aca="false">ROUND(I402*H402,2)</f>
        <v>0</v>
      </c>
      <c r="K402" s="186"/>
      <c r="L402" s="191"/>
      <c r="M402" s="192"/>
      <c r="N402" s="193" t="s">
        <v>40</v>
      </c>
      <c r="O402" s="60"/>
      <c r="P402" s="170" t="n">
        <f aca="false">O402*H402</f>
        <v>0</v>
      </c>
      <c r="Q402" s="170" t="n">
        <v>0.02</v>
      </c>
      <c r="R402" s="170" t="n">
        <f aca="false">Q402*H402</f>
        <v>0.04</v>
      </c>
      <c r="S402" s="170" t="n">
        <v>0</v>
      </c>
      <c r="T402" s="171" t="n">
        <f aca="false">S402*H402</f>
        <v>0</v>
      </c>
      <c r="U402" s="22"/>
      <c r="V402" s="22"/>
      <c r="W402" s="22"/>
      <c r="X402" s="22"/>
      <c r="Y402" s="22"/>
      <c r="Z402" s="22"/>
      <c r="AA402" s="22"/>
      <c r="AB402" s="22"/>
      <c r="AC402" s="22"/>
      <c r="AD402" s="22"/>
      <c r="AE402" s="22"/>
      <c r="AR402" s="172" t="s">
        <v>289</v>
      </c>
      <c r="AT402" s="172" t="s">
        <v>147</v>
      </c>
      <c r="AU402" s="172" t="s">
        <v>82</v>
      </c>
      <c r="AY402" s="3" t="s">
        <v>130</v>
      </c>
      <c r="BE402" s="173" t="n">
        <f aca="false">IF(N402="základní",J402,0)</f>
        <v>0</v>
      </c>
      <c r="BF402" s="173" t="n">
        <f aca="false">IF(N402="snížená",J402,0)</f>
        <v>0</v>
      </c>
      <c r="BG402" s="173" t="n">
        <f aca="false">IF(N402="zákl. přenesená",J402,0)</f>
        <v>0</v>
      </c>
      <c r="BH402" s="173" t="n">
        <f aca="false">IF(N402="sníž. přenesená",J402,0)</f>
        <v>0</v>
      </c>
      <c r="BI402" s="173" t="n">
        <f aca="false">IF(N402="nulová",J402,0)</f>
        <v>0</v>
      </c>
      <c r="BJ402" s="3" t="s">
        <v>80</v>
      </c>
      <c r="BK402" s="173" t="n">
        <f aca="false">ROUND(I402*H402,2)</f>
        <v>0</v>
      </c>
      <c r="BL402" s="3" t="s">
        <v>217</v>
      </c>
      <c r="BM402" s="172" t="s">
        <v>749</v>
      </c>
    </row>
    <row r="403" s="27" customFormat="true" ht="62.7" hidden="false" customHeight="true" outlineLevel="0" collapsed="false">
      <c r="A403" s="22"/>
      <c r="B403" s="160"/>
      <c r="C403" s="216" t="s">
        <v>750</v>
      </c>
      <c r="D403" s="216" t="s">
        <v>147</v>
      </c>
      <c r="E403" s="217" t="s">
        <v>751</v>
      </c>
      <c r="F403" s="218" t="s">
        <v>752</v>
      </c>
      <c r="G403" s="187" t="s">
        <v>135</v>
      </c>
      <c r="H403" s="188" t="n">
        <v>1</v>
      </c>
      <c r="I403" s="189"/>
      <c r="J403" s="190" t="n">
        <f aca="false">ROUND(I403*H403,2)</f>
        <v>0</v>
      </c>
      <c r="K403" s="186"/>
      <c r="L403" s="191"/>
      <c r="M403" s="192"/>
      <c r="N403" s="193" t="s">
        <v>40</v>
      </c>
      <c r="O403" s="60"/>
      <c r="P403" s="170" t="n">
        <f aca="false">O403*H403</f>
        <v>0</v>
      </c>
      <c r="Q403" s="170" t="n">
        <v>0.02</v>
      </c>
      <c r="R403" s="170" t="n">
        <f aca="false">Q403*H403</f>
        <v>0.02</v>
      </c>
      <c r="S403" s="170" t="n">
        <v>0</v>
      </c>
      <c r="T403" s="171" t="n">
        <f aca="false">S403*H403</f>
        <v>0</v>
      </c>
      <c r="U403" s="22"/>
      <c r="V403" s="22"/>
      <c r="W403" s="22"/>
      <c r="X403" s="22"/>
      <c r="Y403" s="22"/>
      <c r="Z403" s="22"/>
      <c r="AA403" s="22"/>
      <c r="AB403" s="22"/>
      <c r="AC403" s="22"/>
      <c r="AD403" s="22"/>
      <c r="AE403" s="22"/>
      <c r="AR403" s="172" t="s">
        <v>289</v>
      </c>
      <c r="AT403" s="172" t="s">
        <v>147</v>
      </c>
      <c r="AU403" s="172" t="s">
        <v>82</v>
      </c>
      <c r="AY403" s="3" t="s">
        <v>130</v>
      </c>
      <c r="BE403" s="173" t="n">
        <f aca="false">IF(N403="základní",J403,0)</f>
        <v>0</v>
      </c>
      <c r="BF403" s="173" t="n">
        <f aca="false">IF(N403="snížená",J403,0)</f>
        <v>0</v>
      </c>
      <c r="BG403" s="173" t="n">
        <f aca="false">IF(N403="zákl. přenesená",J403,0)</f>
        <v>0</v>
      </c>
      <c r="BH403" s="173" t="n">
        <f aca="false">IF(N403="sníž. přenesená",J403,0)</f>
        <v>0</v>
      </c>
      <c r="BI403" s="173" t="n">
        <f aca="false">IF(N403="nulová",J403,0)</f>
        <v>0</v>
      </c>
      <c r="BJ403" s="3" t="s">
        <v>80</v>
      </c>
      <c r="BK403" s="173" t="n">
        <f aca="false">ROUND(I403*H403,2)</f>
        <v>0</v>
      </c>
      <c r="BL403" s="3" t="s">
        <v>217</v>
      </c>
      <c r="BM403" s="172" t="s">
        <v>753</v>
      </c>
    </row>
    <row r="404" s="27" customFormat="true" ht="62.7" hidden="false" customHeight="true" outlineLevel="0" collapsed="false">
      <c r="A404" s="22"/>
      <c r="B404" s="160"/>
      <c r="C404" s="216" t="s">
        <v>754</v>
      </c>
      <c r="D404" s="216" t="s">
        <v>147</v>
      </c>
      <c r="E404" s="217" t="s">
        <v>755</v>
      </c>
      <c r="F404" s="218" t="s">
        <v>756</v>
      </c>
      <c r="G404" s="187" t="s">
        <v>135</v>
      </c>
      <c r="H404" s="188" t="n">
        <v>1</v>
      </c>
      <c r="I404" s="189"/>
      <c r="J404" s="190" t="n">
        <f aca="false">ROUND(I404*H404,2)</f>
        <v>0</v>
      </c>
      <c r="K404" s="186"/>
      <c r="L404" s="191"/>
      <c r="M404" s="192"/>
      <c r="N404" s="193" t="s">
        <v>40</v>
      </c>
      <c r="O404" s="60"/>
      <c r="P404" s="170" t="n">
        <f aca="false">O404*H404</f>
        <v>0</v>
      </c>
      <c r="Q404" s="170" t="n">
        <v>0.02</v>
      </c>
      <c r="R404" s="170" t="n">
        <f aca="false">Q404*H404</f>
        <v>0.02</v>
      </c>
      <c r="S404" s="170" t="n">
        <v>0</v>
      </c>
      <c r="T404" s="171" t="n">
        <f aca="false">S404*H404</f>
        <v>0</v>
      </c>
      <c r="U404" s="22"/>
      <c r="V404" s="22"/>
      <c r="W404" s="22"/>
      <c r="X404" s="22"/>
      <c r="Y404" s="22"/>
      <c r="Z404" s="22"/>
      <c r="AA404" s="22"/>
      <c r="AB404" s="22"/>
      <c r="AC404" s="22"/>
      <c r="AD404" s="22"/>
      <c r="AE404" s="22"/>
      <c r="AR404" s="172" t="s">
        <v>289</v>
      </c>
      <c r="AT404" s="172" t="s">
        <v>147</v>
      </c>
      <c r="AU404" s="172" t="s">
        <v>82</v>
      </c>
      <c r="AY404" s="3" t="s">
        <v>130</v>
      </c>
      <c r="BE404" s="173" t="n">
        <f aca="false">IF(N404="základní",J404,0)</f>
        <v>0</v>
      </c>
      <c r="BF404" s="173" t="n">
        <f aca="false">IF(N404="snížená",J404,0)</f>
        <v>0</v>
      </c>
      <c r="BG404" s="173" t="n">
        <f aca="false">IF(N404="zákl. přenesená",J404,0)</f>
        <v>0</v>
      </c>
      <c r="BH404" s="173" t="n">
        <f aca="false">IF(N404="sníž. přenesená",J404,0)</f>
        <v>0</v>
      </c>
      <c r="BI404" s="173" t="n">
        <f aca="false">IF(N404="nulová",J404,0)</f>
        <v>0</v>
      </c>
      <c r="BJ404" s="3" t="s">
        <v>80</v>
      </c>
      <c r="BK404" s="173" t="n">
        <f aca="false">ROUND(I404*H404,2)</f>
        <v>0</v>
      </c>
      <c r="BL404" s="3" t="s">
        <v>217</v>
      </c>
      <c r="BM404" s="172" t="s">
        <v>757</v>
      </c>
    </row>
    <row r="405" s="27" customFormat="true" ht="24.15" hidden="false" customHeight="true" outlineLevel="0" collapsed="false">
      <c r="A405" s="22"/>
      <c r="B405" s="160"/>
      <c r="C405" s="214" t="s">
        <v>758</v>
      </c>
      <c r="D405" s="214" t="s">
        <v>132</v>
      </c>
      <c r="E405" s="215" t="s">
        <v>759</v>
      </c>
      <c r="F405" s="194" t="s">
        <v>760</v>
      </c>
      <c r="G405" s="164" t="s">
        <v>155</v>
      </c>
      <c r="H405" s="165" t="n">
        <v>2</v>
      </c>
      <c r="I405" s="166"/>
      <c r="J405" s="167" t="n">
        <f aca="false">ROUND(I405*H405,2)</f>
        <v>0</v>
      </c>
      <c r="K405" s="163" t="s">
        <v>143</v>
      </c>
      <c r="L405" s="23"/>
      <c r="M405" s="168"/>
      <c r="N405" s="169" t="s">
        <v>40</v>
      </c>
      <c r="O405" s="60"/>
      <c r="P405" s="170" t="n">
        <f aca="false">O405*H405</f>
        <v>0</v>
      </c>
      <c r="Q405" s="170" t="n">
        <v>0</v>
      </c>
      <c r="R405" s="170" t="n">
        <f aca="false">Q405*H405</f>
        <v>0</v>
      </c>
      <c r="S405" s="170" t="n">
        <v>0</v>
      </c>
      <c r="T405" s="171" t="n">
        <f aca="false">S405*H405</f>
        <v>0</v>
      </c>
      <c r="U405" s="22"/>
      <c r="V405" s="22"/>
      <c r="W405" s="22"/>
      <c r="X405" s="22"/>
      <c r="Y405" s="22"/>
      <c r="Z405" s="22"/>
      <c r="AA405" s="22"/>
      <c r="AB405" s="22"/>
      <c r="AC405" s="22"/>
      <c r="AD405" s="22"/>
      <c r="AE405" s="22"/>
      <c r="AR405" s="172" t="s">
        <v>217</v>
      </c>
      <c r="AT405" s="172" t="s">
        <v>132</v>
      </c>
      <c r="AU405" s="172" t="s">
        <v>82</v>
      </c>
      <c r="AY405" s="3" t="s">
        <v>130</v>
      </c>
      <c r="BE405" s="173" t="n">
        <f aca="false">IF(N405="základní",J405,0)</f>
        <v>0</v>
      </c>
      <c r="BF405" s="173" t="n">
        <f aca="false">IF(N405="snížená",J405,0)</f>
        <v>0</v>
      </c>
      <c r="BG405" s="173" t="n">
        <f aca="false">IF(N405="zákl. přenesená",J405,0)</f>
        <v>0</v>
      </c>
      <c r="BH405" s="173" t="n">
        <f aca="false">IF(N405="sníž. přenesená",J405,0)</f>
        <v>0</v>
      </c>
      <c r="BI405" s="173" t="n">
        <f aca="false">IF(N405="nulová",J405,0)</f>
        <v>0</v>
      </c>
      <c r="BJ405" s="3" t="s">
        <v>80</v>
      </c>
      <c r="BK405" s="173" t="n">
        <f aca="false">ROUND(I405*H405,2)</f>
        <v>0</v>
      </c>
      <c r="BL405" s="3" t="s">
        <v>217</v>
      </c>
      <c r="BM405" s="172" t="s">
        <v>761</v>
      </c>
    </row>
    <row r="406" s="27" customFormat="true" ht="24.15" hidden="false" customHeight="true" outlineLevel="0" collapsed="false">
      <c r="A406" s="22"/>
      <c r="B406" s="160"/>
      <c r="C406" s="216" t="s">
        <v>762</v>
      </c>
      <c r="D406" s="216" t="s">
        <v>147</v>
      </c>
      <c r="E406" s="217" t="s">
        <v>763</v>
      </c>
      <c r="F406" s="218" t="s">
        <v>764</v>
      </c>
      <c r="G406" s="187" t="s">
        <v>155</v>
      </c>
      <c r="H406" s="188" t="n">
        <v>2</v>
      </c>
      <c r="I406" s="189"/>
      <c r="J406" s="190" t="n">
        <f aca="false">ROUND(I406*H406,2)</f>
        <v>0</v>
      </c>
      <c r="K406" s="186" t="s">
        <v>143</v>
      </c>
      <c r="L406" s="191"/>
      <c r="M406" s="192"/>
      <c r="N406" s="193" t="s">
        <v>40</v>
      </c>
      <c r="O406" s="60"/>
      <c r="P406" s="170" t="n">
        <f aca="false">O406*H406</f>
        <v>0</v>
      </c>
      <c r="Q406" s="170" t="n">
        <v>0.00185</v>
      </c>
      <c r="R406" s="170" t="n">
        <f aca="false">Q406*H406</f>
        <v>0.0037</v>
      </c>
      <c r="S406" s="170" t="n">
        <v>0</v>
      </c>
      <c r="T406" s="171" t="n">
        <f aca="false">S406*H406</f>
        <v>0</v>
      </c>
      <c r="U406" s="22"/>
      <c r="V406" s="22"/>
      <c r="W406" s="22"/>
      <c r="X406" s="22"/>
      <c r="Y406" s="22"/>
      <c r="Z406" s="22"/>
      <c r="AA406" s="22"/>
      <c r="AB406" s="22"/>
      <c r="AC406" s="22"/>
      <c r="AD406" s="22"/>
      <c r="AE406" s="22"/>
      <c r="AR406" s="172" t="s">
        <v>289</v>
      </c>
      <c r="AT406" s="172" t="s">
        <v>147</v>
      </c>
      <c r="AU406" s="172" t="s">
        <v>82</v>
      </c>
      <c r="AY406" s="3" t="s">
        <v>130</v>
      </c>
      <c r="BE406" s="173" t="n">
        <f aca="false">IF(N406="základní",J406,0)</f>
        <v>0</v>
      </c>
      <c r="BF406" s="173" t="n">
        <f aca="false">IF(N406="snížená",J406,0)</f>
        <v>0</v>
      </c>
      <c r="BG406" s="173" t="n">
        <f aca="false">IF(N406="zákl. přenesená",J406,0)</f>
        <v>0</v>
      </c>
      <c r="BH406" s="173" t="n">
        <f aca="false">IF(N406="sníž. přenesená",J406,0)</f>
        <v>0</v>
      </c>
      <c r="BI406" s="173" t="n">
        <f aca="false">IF(N406="nulová",J406,0)</f>
        <v>0</v>
      </c>
      <c r="BJ406" s="3" t="s">
        <v>80</v>
      </c>
      <c r="BK406" s="173" t="n">
        <f aca="false">ROUND(I406*H406,2)</f>
        <v>0</v>
      </c>
      <c r="BL406" s="3" t="s">
        <v>217</v>
      </c>
      <c r="BM406" s="172" t="s">
        <v>765</v>
      </c>
    </row>
    <row r="407" s="27" customFormat="true" ht="24.15" hidden="false" customHeight="true" outlineLevel="0" collapsed="false">
      <c r="A407" s="22"/>
      <c r="B407" s="160"/>
      <c r="C407" s="214" t="s">
        <v>766</v>
      </c>
      <c r="D407" s="214" t="s">
        <v>132</v>
      </c>
      <c r="E407" s="215" t="s">
        <v>767</v>
      </c>
      <c r="F407" s="194" t="s">
        <v>768</v>
      </c>
      <c r="G407" s="164" t="s">
        <v>420</v>
      </c>
      <c r="H407" s="213"/>
      <c r="I407" s="166"/>
      <c r="J407" s="167" t="n">
        <f aca="false">ROUND(I407*H407,2)</f>
        <v>0</v>
      </c>
      <c r="K407" s="163" t="s">
        <v>143</v>
      </c>
      <c r="L407" s="23"/>
      <c r="M407" s="168"/>
      <c r="N407" s="169" t="s">
        <v>40</v>
      </c>
      <c r="O407" s="60"/>
      <c r="P407" s="170" t="n">
        <f aca="false">O407*H407</f>
        <v>0</v>
      </c>
      <c r="Q407" s="170" t="n">
        <v>0</v>
      </c>
      <c r="R407" s="170" t="n">
        <f aca="false">Q407*H407</f>
        <v>0</v>
      </c>
      <c r="S407" s="170" t="n">
        <v>0</v>
      </c>
      <c r="T407" s="171" t="n">
        <f aca="false">S407*H407</f>
        <v>0</v>
      </c>
      <c r="U407" s="22"/>
      <c r="V407" s="22"/>
      <c r="W407" s="22"/>
      <c r="X407" s="22"/>
      <c r="Y407" s="22"/>
      <c r="Z407" s="22"/>
      <c r="AA407" s="22"/>
      <c r="AB407" s="22"/>
      <c r="AC407" s="22"/>
      <c r="AD407" s="22"/>
      <c r="AE407" s="22"/>
      <c r="AR407" s="172" t="s">
        <v>217</v>
      </c>
      <c r="AT407" s="172" t="s">
        <v>132</v>
      </c>
      <c r="AU407" s="172" t="s">
        <v>82</v>
      </c>
      <c r="AY407" s="3" t="s">
        <v>130</v>
      </c>
      <c r="BE407" s="173" t="n">
        <f aca="false">IF(N407="základní",J407,0)</f>
        <v>0</v>
      </c>
      <c r="BF407" s="173" t="n">
        <f aca="false">IF(N407="snížená",J407,0)</f>
        <v>0</v>
      </c>
      <c r="BG407" s="173" t="n">
        <f aca="false">IF(N407="zákl. přenesená",J407,0)</f>
        <v>0</v>
      </c>
      <c r="BH407" s="173" t="n">
        <f aca="false">IF(N407="sníž. přenesená",J407,0)</f>
        <v>0</v>
      </c>
      <c r="BI407" s="173" t="n">
        <f aca="false">IF(N407="nulová",J407,0)</f>
        <v>0</v>
      </c>
      <c r="BJ407" s="3" t="s">
        <v>80</v>
      </c>
      <c r="BK407" s="173" t="n">
        <f aca="false">ROUND(I407*H407,2)</f>
        <v>0</v>
      </c>
      <c r="BL407" s="3" t="s">
        <v>217</v>
      </c>
      <c r="BM407" s="172" t="s">
        <v>769</v>
      </c>
    </row>
    <row r="408" s="146" customFormat="true" ht="22.8" hidden="false" customHeight="true" outlineLevel="0" collapsed="false">
      <c r="B408" s="147"/>
      <c r="D408" s="148" t="s">
        <v>74</v>
      </c>
      <c r="E408" s="148" t="s">
        <v>770</v>
      </c>
      <c r="F408" s="148" t="s">
        <v>771</v>
      </c>
      <c r="I408" s="150"/>
      <c r="J408" s="159" t="n">
        <f aca="false">BK408</f>
        <v>0</v>
      </c>
      <c r="L408" s="147"/>
      <c r="M408" s="152"/>
      <c r="N408" s="153"/>
      <c r="O408" s="153"/>
      <c r="P408" s="154" t="n">
        <f aca="false">SUM(P409:P415)</f>
        <v>0</v>
      </c>
      <c r="Q408" s="153"/>
      <c r="R408" s="154" t="n">
        <f aca="false">SUM(R409:R415)</f>
        <v>0.00075</v>
      </c>
      <c r="S408" s="153"/>
      <c r="T408" s="155" t="n">
        <f aca="false">SUM(T409:T415)</f>
        <v>0</v>
      </c>
      <c r="AR408" s="148" t="s">
        <v>82</v>
      </c>
      <c r="AT408" s="156" t="s">
        <v>74</v>
      </c>
      <c r="AU408" s="156" t="s">
        <v>80</v>
      </c>
      <c r="AY408" s="148" t="s">
        <v>130</v>
      </c>
      <c r="BK408" s="157" t="n">
        <f aca="false">SUM(BK409:BK415)</f>
        <v>0</v>
      </c>
    </row>
    <row r="409" s="27" customFormat="true" ht="16.5" hidden="false" customHeight="true" outlineLevel="0" collapsed="false">
      <c r="A409" s="22"/>
      <c r="B409" s="160"/>
      <c r="C409" s="214" t="s">
        <v>772</v>
      </c>
      <c r="D409" s="214" t="s">
        <v>132</v>
      </c>
      <c r="E409" s="215" t="s">
        <v>773</v>
      </c>
      <c r="F409" s="194" t="s">
        <v>774</v>
      </c>
      <c r="G409" s="164" t="s">
        <v>155</v>
      </c>
      <c r="H409" s="165" t="n">
        <v>5</v>
      </c>
      <c r="I409" s="166"/>
      <c r="J409" s="167" t="n">
        <f aca="false">ROUND(I409*H409,2)</f>
        <v>0</v>
      </c>
      <c r="K409" s="163"/>
      <c r="L409" s="23"/>
      <c r="M409" s="168"/>
      <c r="N409" s="169" t="s">
        <v>40</v>
      </c>
      <c r="O409" s="60"/>
      <c r="P409" s="170" t="n">
        <f aca="false">O409*H409</f>
        <v>0</v>
      </c>
      <c r="Q409" s="170" t="n">
        <v>0.00015</v>
      </c>
      <c r="R409" s="170" t="n">
        <f aca="false">Q409*H409</f>
        <v>0.00075</v>
      </c>
      <c r="S409" s="170" t="n">
        <v>0</v>
      </c>
      <c r="T409" s="171" t="n">
        <f aca="false">S409*H409</f>
        <v>0</v>
      </c>
      <c r="U409" s="22"/>
      <c r="V409" s="22"/>
      <c r="W409" s="22"/>
      <c r="X409" s="22"/>
      <c r="Y409" s="22"/>
      <c r="Z409" s="22"/>
      <c r="AA409" s="22"/>
      <c r="AB409" s="22"/>
      <c r="AC409" s="22"/>
      <c r="AD409" s="22"/>
      <c r="AE409" s="22"/>
      <c r="AR409" s="172" t="s">
        <v>217</v>
      </c>
      <c r="AT409" s="172" t="s">
        <v>132</v>
      </c>
      <c r="AU409" s="172" t="s">
        <v>82</v>
      </c>
      <c r="AY409" s="3" t="s">
        <v>130</v>
      </c>
      <c r="BE409" s="173" t="n">
        <f aca="false">IF(N409="základní",J409,0)</f>
        <v>0</v>
      </c>
      <c r="BF409" s="173" t="n">
        <f aca="false">IF(N409="snížená",J409,0)</f>
        <v>0</v>
      </c>
      <c r="BG409" s="173" t="n">
        <f aca="false">IF(N409="zákl. přenesená",J409,0)</f>
        <v>0</v>
      </c>
      <c r="BH409" s="173" t="n">
        <f aca="false">IF(N409="sníž. přenesená",J409,0)</f>
        <v>0</v>
      </c>
      <c r="BI409" s="173" t="n">
        <f aca="false">IF(N409="nulová",J409,0)</f>
        <v>0</v>
      </c>
      <c r="BJ409" s="3" t="s">
        <v>80</v>
      </c>
      <c r="BK409" s="173" t="n">
        <f aca="false">ROUND(I409*H409,2)</f>
        <v>0</v>
      </c>
      <c r="BL409" s="3" t="s">
        <v>217</v>
      </c>
      <c r="BM409" s="172" t="s">
        <v>775</v>
      </c>
    </row>
    <row r="410" s="174" customFormat="true" ht="12.8" hidden="false" customHeight="false" outlineLevel="0" collapsed="false">
      <c r="B410" s="175"/>
      <c r="D410" s="110" t="s">
        <v>145</v>
      </c>
      <c r="E410" s="177"/>
      <c r="F410" s="178" t="s">
        <v>82</v>
      </c>
      <c r="H410" s="179" t="n">
        <v>2</v>
      </c>
      <c r="I410" s="180"/>
      <c r="L410" s="175"/>
      <c r="M410" s="181"/>
      <c r="N410" s="182"/>
      <c r="O410" s="182"/>
      <c r="P410" s="182"/>
      <c r="Q410" s="182"/>
      <c r="R410" s="182"/>
      <c r="S410" s="182"/>
      <c r="T410" s="183"/>
      <c r="AT410" s="177" t="s">
        <v>145</v>
      </c>
      <c r="AU410" s="177" t="s">
        <v>82</v>
      </c>
      <c r="AV410" s="174" t="s">
        <v>82</v>
      </c>
      <c r="AW410" s="174" t="s">
        <v>31</v>
      </c>
      <c r="AX410" s="174" t="s">
        <v>75</v>
      </c>
      <c r="AY410" s="177" t="s">
        <v>130</v>
      </c>
    </row>
    <row r="411" s="174" customFormat="true" ht="12.8" hidden="false" customHeight="false" outlineLevel="0" collapsed="false">
      <c r="B411" s="175"/>
      <c r="D411" s="110" t="s">
        <v>145</v>
      </c>
      <c r="E411" s="177"/>
      <c r="F411" s="178" t="s">
        <v>80</v>
      </c>
      <c r="H411" s="179" t="n">
        <v>1</v>
      </c>
      <c r="I411" s="180"/>
      <c r="L411" s="175"/>
      <c r="M411" s="181"/>
      <c r="N411" s="182"/>
      <c r="O411" s="182"/>
      <c r="P411" s="182"/>
      <c r="Q411" s="182"/>
      <c r="R411" s="182"/>
      <c r="S411" s="182"/>
      <c r="T411" s="183"/>
      <c r="AT411" s="177" t="s">
        <v>145</v>
      </c>
      <c r="AU411" s="177" t="s">
        <v>82</v>
      </c>
      <c r="AV411" s="174" t="s">
        <v>82</v>
      </c>
      <c r="AW411" s="174" t="s">
        <v>31</v>
      </c>
      <c r="AX411" s="174" t="s">
        <v>75</v>
      </c>
      <c r="AY411" s="177" t="s">
        <v>130</v>
      </c>
    </row>
    <row r="412" s="174" customFormat="true" ht="12.8" hidden="false" customHeight="false" outlineLevel="0" collapsed="false">
      <c r="B412" s="175"/>
      <c r="D412" s="110" t="s">
        <v>145</v>
      </c>
      <c r="E412" s="177"/>
      <c r="F412" s="178" t="s">
        <v>80</v>
      </c>
      <c r="H412" s="179" t="n">
        <v>1</v>
      </c>
      <c r="I412" s="180"/>
      <c r="L412" s="175"/>
      <c r="M412" s="181"/>
      <c r="N412" s="182"/>
      <c r="O412" s="182"/>
      <c r="P412" s="182"/>
      <c r="Q412" s="182"/>
      <c r="R412" s="182"/>
      <c r="S412" s="182"/>
      <c r="T412" s="183"/>
      <c r="AT412" s="177" t="s">
        <v>145</v>
      </c>
      <c r="AU412" s="177" t="s">
        <v>82</v>
      </c>
      <c r="AV412" s="174" t="s">
        <v>82</v>
      </c>
      <c r="AW412" s="174" t="s">
        <v>31</v>
      </c>
      <c r="AX412" s="174" t="s">
        <v>75</v>
      </c>
      <c r="AY412" s="177" t="s">
        <v>130</v>
      </c>
    </row>
    <row r="413" s="174" customFormat="true" ht="12.8" hidden="false" customHeight="false" outlineLevel="0" collapsed="false">
      <c r="B413" s="175"/>
      <c r="D413" s="110" t="s">
        <v>145</v>
      </c>
      <c r="E413" s="177"/>
      <c r="F413" s="178" t="s">
        <v>80</v>
      </c>
      <c r="H413" s="179" t="n">
        <v>1</v>
      </c>
      <c r="I413" s="180"/>
      <c r="L413" s="175"/>
      <c r="M413" s="181"/>
      <c r="N413" s="182"/>
      <c r="O413" s="182"/>
      <c r="P413" s="182"/>
      <c r="Q413" s="182"/>
      <c r="R413" s="182"/>
      <c r="S413" s="182"/>
      <c r="T413" s="183"/>
      <c r="AT413" s="177" t="s">
        <v>145</v>
      </c>
      <c r="AU413" s="177" t="s">
        <v>82</v>
      </c>
      <c r="AV413" s="174" t="s">
        <v>82</v>
      </c>
      <c r="AW413" s="174" t="s">
        <v>31</v>
      </c>
      <c r="AX413" s="174" t="s">
        <v>75</v>
      </c>
      <c r="AY413" s="177" t="s">
        <v>130</v>
      </c>
    </row>
    <row r="414" s="204" customFormat="true" ht="12.8" hidden="false" customHeight="false" outlineLevel="0" collapsed="false">
      <c r="B414" s="205"/>
      <c r="D414" s="110" t="s">
        <v>145</v>
      </c>
      <c r="E414" s="206"/>
      <c r="F414" s="207" t="s">
        <v>173</v>
      </c>
      <c r="H414" s="208" t="n">
        <v>5</v>
      </c>
      <c r="I414" s="209"/>
      <c r="L414" s="205"/>
      <c r="M414" s="210"/>
      <c r="N414" s="211"/>
      <c r="O414" s="211"/>
      <c r="P414" s="211"/>
      <c r="Q414" s="211"/>
      <c r="R414" s="211"/>
      <c r="S414" s="211"/>
      <c r="T414" s="212"/>
      <c r="AT414" s="206" t="s">
        <v>145</v>
      </c>
      <c r="AU414" s="206" t="s">
        <v>82</v>
      </c>
      <c r="AV414" s="204" t="s">
        <v>136</v>
      </c>
      <c r="AW414" s="204" t="s">
        <v>31</v>
      </c>
      <c r="AX414" s="204" t="s">
        <v>80</v>
      </c>
      <c r="AY414" s="206" t="s">
        <v>130</v>
      </c>
    </row>
    <row r="415" s="27" customFormat="true" ht="24.15" hidden="false" customHeight="true" outlineLevel="0" collapsed="false">
      <c r="A415" s="22"/>
      <c r="B415" s="160"/>
      <c r="C415" s="214" t="s">
        <v>776</v>
      </c>
      <c r="D415" s="214" t="s">
        <v>132</v>
      </c>
      <c r="E415" s="215" t="s">
        <v>777</v>
      </c>
      <c r="F415" s="194" t="s">
        <v>778</v>
      </c>
      <c r="G415" s="164" t="s">
        <v>420</v>
      </c>
      <c r="H415" s="213"/>
      <c r="I415" s="166"/>
      <c r="J415" s="167" t="n">
        <f aca="false">ROUND(I415*H415,2)</f>
        <v>0</v>
      </c>
      <c r="K415" s="163" t="s">
        <v>143</v>
      </c>
      <c r="L415" s="23"/>
      <c r="M415" s="168"/>
      <c r="N415" s="169" t="s">
        <v>40</v>
      </c>
      <c r="O415" s="60"/>
      <c r="P415" s="170" t="n">
        <f aca="false">O415*H415</f>
        <v>0</v>
      </c>
      <c r="Q415" s="170" t="n">
        <v>0</v>
      </c>
      <c r="R415" s="170" t="n">
        <f aca="false">Q415*H415</f>
        <v>0</v>
      </c>
      <c r="S415" s="170" t="n">
        <v>0</v>
      </c>
      <c r="T415" s="171" t="n">
        <f aca="false">S415*H415</f>
        <v>0</v>
      </c>
      <c r="U415" s="22"/>
      <c r="V415" s="22"/>
      <c r="W415" s="22"/>
      <c r="X415" s="22"/>
      <c r="Y415" s="22"/>
      <c r="Z415" s="22"/>
      <c r="AA415" s="22"/>
      <c r="AB415" s="22"/>
      <c r="AC415" s="22"/>
      <c r="AD415" s="22"/>
      <c r="AE415" s="22"/>
      <c r="AR415" s="172" t="s">
        <v>217</v>
      </c>
      <c r="AT415" s="172" t="s">
        <v>132</v>
      </c>
      <c r="AU415" s="172" t="s">
        <v>82</v>
      </c>
      <c r="AY415" s="3" t="s">
        <v>130</v>
      </c>
      <c r="BE415" s="173" t="n">
        <f aca="false">IF(N415="základní",J415,0)</f>
        <v>0</v>
      </c>
      <c r="BF415" s="173" t="n">
        <f aca="false">IF(N415="snížená",J415,0)</f>
        <v>0</v>
      </c>
      <c r="BG415" s="173" t="n">
        <f aca="false">IF(N415="zákl. přenesená",J415,0)</f>
        <v>0</v>
      </c>
      <c r="BH415" s="173" t="n">
        <f aca="false">IF(N415="sníž. přenesená",J415,0)</f>
        <v>0</v>
      </c>
      <c r="BI415" s="173" t="n">
        <f aca="false">IF(N415="nulová",J415,0)</f>
        <v>0</v>
      </c>
      <c r="BJ415" s="3" t="s">
        <v>80</v>
      </c>
      <c r="BK415" s="173" t="n">
        <f aca="false">ROUND(I415*H415,2)</f>
        <v>0</v>
      </c>
      <c r="BL415" s="3" t="s">
        <v>217</v>
      </c>
      <c r="BM415" s="172" t="s">
        <v>779</v>
      </c>
    </row>
    <row r="416" s="146" customFormat="true" ht="22.8" hidden="false" customHeight="true" outlineLevel="0" collapsed="false">
      <c r="B416" s="147"/>
      <c r="D416" s="148" t="s">
        <v>74</v>
      </c>
      <c r="E416" s="148" t="s">
        <v>780</v>
      </c>
      <c r="F416" s="148" t="s">
        <v>781</v>
      </c>
      <c r="I416" s="150"/>
      <c r="J416" s="159" t="n">
        <f aca="false">BK416</f>
        <v>0</v>
      </c>
      <c r="L416" s="147"/>
      <c r="M416" s="152"/>
      <c r="N416" s="153"/>
      <c r="O416" s="153"/>
      <c r="P416" s="154" t="n">
        <f aca="false">SUM(P417:P445)</f>
        <v>0</v>
      </c>
      <c r="Q416" s="153"/>
      <c r="R416" s="154" t="n">
        <f aca="false">SUM(R417:R445)</f>
        <v>1.3649917</v>
      </c>
      <c r="S416" s="153"/>
      <c r="T416" s="155" t="n">
        <f aca="false">SUM(T417:T445)</f>
        <v>0</v>
      </c>
      <c r="AR416" s="148" t="s">
        <v>82</v>
      </c>
      <c r="AT416" s="156" t="s">
        <v>74</v>
      </c>
      <c r="AU416" s="156" t="s">
        <v>80</v>
      </c>
      <c r="AY416" s="148" t="s">
        <v>130</v>
      </c>
      <c r="BK416" s="157" t="n">
        <f aca="false">SUM(BK417:BK445)</f>
        <v>0</v>
      </c>
    </row>
    <row r="417" s="27" customFormat="true" ht="16.5" hidden="false" customHeight="true" outlineLevel="0" collapsed="false">
      <c r="A417" s="22"/>
      <c r="B417" s="160"/>
      <c r="C417" s="214" t="s">
        <v>782</v>
      </c>
      <c r="D417" s="214" t="s">
        <v>132</v>
      </c>
      <c r="E417" s="215" t="s">
        <v>783</v>
      </c>
      <c r="F417" s="194" t="s">
        <v>784</v>
      </c>
      <c r="G417" s="164" t="s">
        <v>162</v>
      </c>
      <c r="H417" s="165" t="n">
        <v>30.7</v>
      </c>
      <c r="I417" s="166"/>
      <c r="J417" s="167" t="n">
        <f aca="false">ROUND(I417*H417,2)</f>
        <v>0</v>
      </c>
      <c r="K417" s="163" t="s">
        <v>143</v>
      </c>
      <c r="L417" s="23"/>
      <c r="M417" s="168"/>
      <c r="N417" s="169" t="s">
        <v>40</v>
      </c>
      <c r="O417" s="60"/>
      <c r="P417" s="170" t="n">
        <f aca="false">O417*H417</f>
        <v>0</v>
      </c>
      <c r="Q417" s="170" t="n">
        <v>0.0003</v>
      </c>
      <c r="R417" s="170" t="n">
        <f aca="false">Q417*H417</f>
        <v>0.00921</v>
      </c>
      <c r="S417" s="170" t="n">
        <v>0</v>
      </c>
      <c r="T417" s="171" t="n">
        <f aca="false">S417*H417</f>
        <v>0</v>
      </c>
      <c r="U417" s="22"/>
      <c r="V417" s="22"/>
      <c r="W417" s="22"/>
      <c r="X417" s="22"/>
      <c r="Y417" s="22"/>
      <c r="Z417" s="22"/>
      <c r="AA417" s="22"/>
      <c r="AB417" s="22"/>
      <c r="AC417" s="22"/>
      <c r="AD417" s="22"/>
      <c r="AE417" s="22"/>
      <c r="AR417" s="172" t="s">
        <v>217</v>
      </c>
      <c r="AT417" s="172" t="s">
        <v>132</v>
      </c>
      <c r="AU417" s="172" t="s">
        <v>82</v>
      </c>
      <c r="AY417" s="3" t="s">
        <v>130</v>
      </c>
      <c r="BE417" s="173" t="n">
        <f aca="false">IF(N417="základní",J417,0)</f>
        <v>0</v>
      </c>
      <c r="BF417" s="173" t="n">
        <f aca="false">IF(N417="snížená",J417,0)</f>
        <v>0</v>
      </c>
      <c r="BG417" s="173" t="n">
        <f aca="false">IF(N417="zákl. přenesená",J417,0)</f>
        <v>0</v>
      </c>
      <c r="BH417" s="173" t="n">
        <f aca="false">IF(N417="sníž. přenesená",J417,0)</f>
        <v>0</v>
      </c>
      <c r="BI417" s="173" t="n">
        <f aca="false">IF(N417="nulová",J417,0)</f>
        <v>0</v>
      </c>
      <c r="BJ417" s="3" t="s">
        <v>80</v>
      </c>
      <c r="BK417" s="173" t="n">
        <f aca="false">ROUND(I417*H417,2)</f>
        <v>0</v>
      </c>
      <c r="BL417" s="3" t="s">
        <v>217</v>
      </c>
      <c r="BM417" s="172" t="s">
        <v>785</v>
      </c>
    </row>
    <row r="418" s="174" customFormat="true" ht="12.8" hidden="false" customHeight="false" outlineLevel="0" collapsed="false">
      <c r="B418" s="175"/>
      <c r="D418" s="110" t="s">
        <v>145</v>
      </c>
      <c r="E418" s="177"/>
      <c r="F418" s="178" t="s">
        <v>226</v>
      </c>
      <c r="H418" s="179" t="n">
        <v>30.7</v>
      </c>
      <c r="I418" s="180"/>
      <c r="L418" s="175"/>
      <c r="M418" s="181"/>
      <c r="N418" s="182"/>
      <c r="O418" s="182"/>
      <c r="P418" s="182"/>
      <c r="Q418" s="182"/>
      <c r="R418" s="182"/>
      <c r="S418" s="182"/>
      <c r="T418" s="183"/>
      <c r="AT418" s="177" t="s">
        <v>145</v>
      </c>
      <c r="AU418" s="177" t="s">
        <v>82</v>
      </c>
      <c r="AV418" s="174" t="s">
        <v>82</v>
      </c>
      <c r="AW418" s="174" t="s">
        <v>31</v>
      </c>
      <c r="AX418" s="174" t="s">
        <v>80</v>
      </c>
      <c r="AY418" s="177" t="s">
        <v>130</v>
      </c>
    </row>
    <row r="419" s="27" customFormat="true" ht="24.15" hidden="false" customHeight="true" outlineLevel="0" collapsed="false">
      <c r="A419" s="22"/>
      <c r="B419" s="160"/>
      <c r="C419" s="214" t="s">
        <v>786</v>
      </c>
      <c r="D419" s="214" t="s">
        <v>132</v>
      </c>
      <c r="E419" s="215" t="s">
        <v>787</v>
      </c>
      <c r="F419" s="194" t="s">
        <v>788</v>
      </c>
      <c r="G419" s="164" t="s">
        <v>162</v>
      </c>
      <c r="H419" s="165" t="n">
        <v>30.7</v>
      </c>
      <c r="I419" s="166"/>
      <c r="J419" s="167" t="n">
        <f aca="false">ROUND(I419*H419,2)</f>
        <v>0</v>
      </c>
      <c r="K419" s="163" t="s">
        <v>143</v>
      </c>
      <c r="L419" s="23"/>
      <c r="M419" s="168"/>
      <c r="N419" s="169" t="s">
        <v>40</v>
      </c>
      <c r="O419" s="60"/>
      <c r="P419" s="170" t="n">
        <f aca="false">O419*H419</f>
        <v>0</v>
      </c>
      <c r="Q419" s="170" t="n">
        <v>0.00758</v>
      </c>
      <c r="R419" s="170" t="n">
        <f aca="false">Q419*H419</f>
        <v>0.232706</v>
      </c>
      <c r="S419" s="170" t="n">
        <v>0</v>
      </c>
      <c r="T419" s="171" t="n">
        <f aca="false">S419*H419</f>
        <v>0</v>
      </c>
      <c r="U419" s="22"/>
      <c r="V419" s="22"/>
      <c r="W419" s="22"/>
      <c r="X419" s="22"/>
      <c r="Y419" s="22"/>
      <c r="Z419" s="22"/>
      <c r="AA419" s="22"/>
      <c r="AB419" s="22"/>
      <c r="AC419" s="22"/>
      <c r="AD419" s="22"/>
      <c r="AE419" s="22"/>
      <c r="AR419" s="172" t="s">
        <v>217</v>
      </c>
      <c r="AT419" s="172" t="s">
        <v>132</v>
      </c>
      <c r="AU419" s="172" t="s">
        <v>82</v>
      </c>
      <c r="AY419" s="3" t="s">
        <v>130</v>
      </c>
      <c r="BE419" s="173" t="n">
        <f aca="false">IF(N419="základní",J419,0)</f>
        <v>0</v>
      </c>
      <c r="BF419" s="173" t="n">
        <f aca="false">IF(N419="snížená",J419,0)</f>
        <v>0</v>
      </c>
      <c r="BG419" s="173" t="n">
        <f aca="false">IF(N419="zákl. přenesená",J419,0)</f>
        <v>0</v>
      </c>
      <c r="BH419" s="173" t="n">
        <f aca="false">IF(N419="sníž. přenesená",J419,0)</f>
        <v>0</v>
      </c>
      <c r="BI419" s="173" t="n">
        <f aca="false">IF(N419="nulová",J419,0)</f>
        <v>0</v>
      </c>
      <c r="BJ419" s="3" t="s">
        <v>80</v>
      </c>
      <c r="BK419" s="173" t="n">
        <f aca="false">ROUND(I419*H419,2)</f>
        <v>0</v>
      </c>
      <c r="BL419" s="3" t="s">
        <v>217</v>
      </c>
      <c r="BM419" s="172" t="s">
        <v>789</v>
      </c>
    </row>
    <row r="420" s="27" customFormat="true" ht="24.15" hidden="false" customHeight="true" outlineLevel="0" collapsed="false">
      <c r="A420" s="22"/>
      <c r="B420" s="160"/>
      <c r="C420" s="214" t="s">
        <v>790</v>
      </c>
      <c r="D420" s="214" t="s">
        <v>132</v>
      </c>
      <c r="E420" s="215" t="s">
        <v>791</v>
      </c>
      <c r="F420" s="194" t="s">
        <v>792</v>
      </c>
      <c r="G420" s="164" t="s">
        <v>309</v>
      </c>
      <c r="H420" s="165" t="n">
        <v>23.5</v>
      </c>
      <c r="I420" s="166"/>
      <c r="J420" s="167" t="n">
        <f aca="false">ROUND(I420*H420,2)</f>
        <v>0</v>
      </c>
      <c r="K420" s="163" t="s">
        <v>143</v>
      </c>
      <c r="L420" s="23"/>
      <c r="M420" s="168"/>
      <c r="N420" s="169" t="s">
        <v>40</v>
      </c>
      <c r="O420" s="60"/>
      <c r="P420" s="170" t="n">
        <f aca="false">O420*H420</f>
        <v>0</v>
      </c>
      <c r="Q420" s="170" t="n">
        <v>0.00058</v>
      </c>
      <c r="R420" s="170" t="n">
        <f aca="false">Q420*H420</f>
        <v>0.01363</v>
      </c>
      <c r="S420" s="170" t="n">
        <v>0</v>
      </c>
      <c r="T420" s="171" t="n">
        <f aca="false">S420*H420</f>
        <v>0</v>
      </c>
      <c r="U420" s="22"/>
      <c r="V420" s="22"/>
      <c r="W420" s="22"/>
      <c r="X420" s="22"/>
      <c r="Y420" s="22"/>
      <c r="Z420" s="22"/>
      <c r="AA420" s="22"/>
      <c r="AB420" s="22"/>
      <c r="AC420" s="22"/>
      <c r="AD420" s="22"/>
      <c r="AE420" s="22"/>
      <c r="AR420" s="172" t="s">
        <v>217</v>
      </c>
      <c r="AT420" s="172" t="s">
        <v>132</v>
      </c>
      <c r="AU420" s="172" t="s">
        <v>82</v>
      </c>
      <c r="AY420" s="3" t="s">
        <v>130</v>
      </c>
      <c r="BE420" s="173" t="n">
        <f aca="false">IF(N420="základní",J420,0)</f>
        <v>0</v>
      </c>
      <c r="BF420" s="173" t="n">
        <f aca="false">IF(N420="snížená",J420,0)</f>
        <v>0</v>
      </c>
      <c r="BG420" s="173" t="n">
        <f aca="false">IF(N420="zákl. přenesená",J420,0)</f>
        <v>0</v>
      </c>
      <c r="BH420" s="173" t="n">
        <f aca="false">IF(N420="sníž. přenesená",J420,0)</f>
        <v>0</v>
      </c>
      <c r="BI420" s="173" t="n">
        <f aca="false">IF(N420="nulová",J420,0)</f>
        <v>0</v>
      </c>
      <c r="BJ420" s="3" t="s">
        <v>80</v>
      </c>
      <c r="BK420" s="173" t="n">
        <f aca="false">ROUND(I420*H420,2)</f>
        <v>0</v>
      </c>
      <c r="BL420" s="3" t="s">
        <v>217</v>
      </c>
      <c r="BM420" s="172" t="s">
        <v>793</v>
      </c>
    </row>
    <row r="421" s="174" customFormat="true" ht="12.8" hidden="false" customHeight="false" outlineLevel="0" collapsed="false">
      <c r="B421" s="175"/>
      <c r="D421" s="110" t="s">
        <v>145</v>
      </c>
      <c r="E421" s="177"/>
      <c r="F421" s="178" t="s">
        <v>794</v>
      </c>
      <c r="H421" s="179" t="n">
        <v>2.7</v>
      </c>
      <c r="I421" s="180"/>
      <c r="L421" s="175"/>
      <c r="M421" s="181"/>
      <c r="N421" s="182"/>
      <c r="O421" s="182"/>
      <c r="P421" s="182"/>
      <c r="Q421" s="182"/>
      <c r="R421" s="182"/>
      <c r="S421" s="182"/>
      <c r="T421" s="183"/>
      <c r="AT421" s="177" t="s">
        <v>145</v>
      </c>
      <c r="AU421" s="177" t="s">
        <v>82</v>
      </c>
      <c r="AV421" s="174" t="s">
        <v>82</v>
      </c>
      <c r="AW421" s="174" t="s">
        <v>31</v>
      </c>
      <c r="AX421" s="174" t="s">
        <v>75</v>
      </c>
      <c r="AY421" s="177" t="s">
        <v>130</v>
      </c>
    </row>
    <row r="422" s="174" customFormat="true" ht="12.8" hidden="false" customHeight="false" outlineLevel="0" collapsed="false">
      <c r="B422" s="175"/>
      <c r="D422" s="110" t="s">
        <v>145</v>
      </c>
      <c r="E422" s="177"/>
      <c r="F422" s="178" t="s">
        <v>795</v>
      </c>
      <c r="H422" s="179" t="n">
        <v>0</v>
      </c>
      <c r="I422" s="180"/>
      <c r="L422" s="175"/>
      <c r="M422" s="181"/>
      <c r="N422" s="182"/>
      <c r="O422" s="182"/>
      <c r="P422" s="182"/>
      <c r="Q422" s="182"/>
      <c r="R422" s="182"/>
      <c r="S422" s="182"/>
      <c r="T422" s="183"/>
      <c r="AT422" s="177" t="s">
        <v>145</v>
      </c>
      <c r="AU422" s="177" t="s">
        <v>82</v>
      </c>
      <c r="AV422" s="174" t="s">
        <v>82</v>
      </c>
      <c r="AW422" s="174" t="s">
        <v>31</v>
      </c>
      <c r="AX422" s="174" t="s">
        <v>75</v>
      </c>
      <c r="AY422" s="177" t="s">
        <v>130</v>
      </c>
    </row>
    <row r="423" s="174" customFormat="true" ht="12.8" hidden="false" customHeight="false" outlineLevel="0" collapsed="false">
      <c r="B423" s="175"/>
      <c r="D423" s="110" t="s">
        <v>145</v>
      </c>
      <c r="E423" s="177"/>
      <c r="F423" s="178" t="s">
        <v>796</v>
      </c>
      <c r="H423" s="179" t="n">
        <v>10.8</v>
      </c>
      <c r="I423" s="180"/>
      <c r="L423" s="175"/>
      <c r="M423" s="181"/>
      <c r="N423" s="182"/>
      <c r="O423" s="182"/>
      <c r="P423" s="182"/>
      <c r="Q423" s="182"/>
      <c r="R423" s="182"/>
      <c r="S423" s="182"/>
      <c r="T423" s="183"/>
      <c r="AT423" s="177" t="s">
        <v>145</v>
      </c>
      <c r="AU423" s="177" t="s">
        <v>82</v>
      </c>
      <c r="AV423" s="174" t="s">
        <v>82</v>
      </c>
      <c r="AW423" s="174" t="s">
        <v>31</v>
      </c>
      <c r="AX423" s="174" t="s">
        <v>75</v>
      </c>
      <c r="AY423" s="177" t="s">
        <v>130</v>
      </c>
    </row>
    <row r="424" s="174" customFormat="true" ht="12.8" hidden="false" customHeight="false" outlineLevel="0" collapsed="false">
      <c r="B424" s="175"/>
      <c r="D424" s="110" t="s">
        <v>145</v>
      </c>
      <c r="E424" s="177"/>
      <c r="F424" s="178" t="s">
        <v>797</v>
      </c>
      <c r="H424" s="179" t="n">
        <v>10</v>
      </c>
      <c r="I424" s="180"/>
      <c r="L424" s="175"/>
      <c r="M424" s="181"/>
      <c r="N424" s="182"/>
      <c r="O424" s="182"/>
      <c r="P424" s="182"/>
      <c r="Q424" s="182"/>
      <c r="R424" s="182"/>
      <c r="S424" s="182"/>
      <c r="T424" s="183"/>
      <c r="AT424" s="177" t="s">
        <v>145</v>
      </c>
      <c r="AU424" s="177" t="s">
        <v>82</v>
      </c>
      <c r="AV424" s="174" t="s">
        <v>82</v>
      </c>
      <c r="AW424" s="174" t="s">
        <v>31</v>
      </c>
      <c r="AX424" s="174" t="s">
        <v>75</v>
      </c>
      <c r="AY424" s="177" t="s">
        <v>130</v>
      </c>
    </row>
    <row r="425" s="204" customFormat="true" ht="12.8" hidden="false" customHeight="false" outlineLevel="0" collapsed="false">
      <c r="B425" s="205"/>
      <c r="D425" s="110" t="s">
        <v>145</v>
      </c>
      <c r="E425" s="206"/>
      <c r="F425" s="207" t="s">
        <v>173</v>
      </c>
      <c r="H425" s="208" t="n">
        <v>23.5</v>
      </c>
      <c r="I425" s="209"/>
      <c r="L425" s="205"/>
      <c r="M425" s="210"/>
      <c r="N425" s="211"/>
      <c r="O425" s="211"/>
      <c r="P425" s="211"/>
      <c r="Q425" s="211"/>
      <c r="R425" s="211"/>
      <c r="S425" s="211"/>
      <c r="T425" s="212"/>
      <c r="AT425" s="206" t="s">
        <v>145</v>
      </c>
      <c r="AU425" s="206" t="s">
        <v>82</v>
      </c>
      <c r="AV425" s="204" t="s">
        <v>136</v>
      </c>
      <c r="AW425" s="204" t="s">
        <v>31</v>
      </c>
      <c r="AX425" s="204" t="s">
        <v>80</v>
      </c>
      <c r="AY425" s="206" t="s">
        <v>130</v>
      </c>
    </row>
    <row r="426" s="27" customFormat="true" ht="24.15" hidden="false" customHeight="true" outlineLevel="0" collapsed="false">
      <c r="A426" s="22"/>
      <c r="B426" s="160"/>
      <c r="C426" s="214" t="s">
        <v>798</v>
      </c>
      <c r="D426" s="214" t="s">
        <v>132</v>
      </c>
      <c r="E426" s="215" t="s">
        <v>799</v>
      </c>
      <c r="F426" s="194" t="s">
        <v>800</v>
      </c>
      <c r="G426" s="164" t="s">
        <v>162</v>
      </c>
      <c r="H426" s="165" t="n">
        <v>9.5</v>
      </c>
      <c r="I426" s="166"/>
      <c r="J426" s="167" t="n">
        <f aca="false">ROUND(I426*H426,2)</f>
        <v>0</v>
      </c>
      <c r="K426" s="163" t="s">
        <v>143</v>
      </c>
      <c r="L426" s="23"/>
      <c r="M426" s="168"/>
      <c r="N426" s="169" t="s">
        <v>40</v>
      </c>
      <c r="O426" s="60"/>
      <c r="P426" s="170" t="n">
        <f aca="false">O426*H426</f>
        <v>0</v>
      </c>
      <c r="Q426" s="170" t="n">
        <v>0.00635</v>
      </c>
      <c r="R426" s="170" t="n">
        <f aca="false">Q426*H426</f>
        <v>0.060325</v>
      </c>
      <c r="S426" s="170" t="n">
        <v>0</v>
      </c>
      <c r="T426" s="171" t="n">
        <f aca="false">S426*H426</f>
        <v>0</v>
      </c>
      <c r="U426" s="22"/>
      <c r="V426" s="22"/>
      <c r="W426" s="22"/>
      <c r="X426" s="22"/>
      <c r="Y426" s="22"/>
      <c r="Z426" s="22"/>
      <c r="AA426" s="22"/>
      <c r="AB426" s="22"/>
      <c r="AC426" s="22"/>
      <c r="AD426" s="22"/>
      <c r="AE426" s="22"/>
      <c r="AR426" s="172" t="s">
        <v>217</v>
      </c>
      <c r="AT426" s="172" t="s">
        <v>132</v>
      </c>
      <c r="AU426" s="172" t="s">
        <v>82</v>
      </c>
      <c r="AY426" s="3" t="s">
        <v>130</v>
      </c>
      <c r="BE426" s="173" t="n">
        <f aca="false">IF(N426="základní",J426,0)</f>
        <v>0</v>
      </c>
      <c r="BF426" s="173" t="n">
        <f aca="false">IF(N426="snížená",J426,0)</f>
        <v>0</v>
      </c>
      <c r="BG426" s="173" t="n">
        <f aca="false">IF(N426="zákl. přenesená",J426,0)</f>
        <v>0</v>
      </c>
      <c r="BH426" s="173" t="n">
        <f aca="false">IF(N426="sníž. přenesená",J426,0)</f>
        <v>0</v>
      </c>
      <c r="BI426" s="173" t="n">
        <f aca="false">IF(N426="nulová",J426,0)</f>
        <v>0</v>
      </c>
      <c r="BJ426" s="3" t="s">
        <v>80</v>
      </c>
      <c r="BK426" s="173" t="n">
        <f aca="false">ROUND(I426*H426,2)</f>
        <v>0</v>
      </c>
      <c r="BL426" s="3" t="s">
        <v>217</v>
      </c>
      <c r="BM426" s="172" t="s">
        <v>801</v>
      </c>
    </row>
    <row r="427" s="27" customFormat="true" ht="37.8" hidden="false" customHeight="true" outlineLevel="0" collapsed="false">
      <c r="A427" s="22"/>
      <c r="B427" s="160"/>
      <c r="C427" s="214" t="s">
        <v>802</v>
      </c>
      <c r="D427" s="214" t="s">
        <v>132</v>
      </c>
      <c r="E427" s="215" t="s">
        <v>803</v>
      </c>
      <c r="F427" s="194" t="s">
        <v>804</v>
      </c>
      <c r="G427" s="164" t="s">
        <v>162</v>
      </c>
      <c r="H427" s="165" t="n">
        <v>30.7</v>
      </c>
      <c r="I427" s="166"/>
      <c r="J427" s="167" t="n">
        <f aca="false">ROUND(I427*H427,2)</f>
        <v>0</v>
      </c>
      <c r="K427" s="163" t="s">
        <v>143</v>
      </c>
      <c r="L427" s="23"/>
      <c r="M427" s="168"/>
      <c r="N427" s="169" t="s">
        <v>40</v>
      </c>
      <c r="O427" s="60"/>
      <c r="P427" s="170" t="n">
        <f aca="false">O427*H427</f>
        <v>0</v>
      </c>
      <c r="Q427" s="170" t="n">
        <v>0.009</v>
      </c>
      <c r="R427" s="170" t="n">
        <f aca="false">Q427*H427</f>
        <v>0.2763</v>
      </c>
      <c r="S427" s="170" t="n">
        <v>0</v>
      </c>
      <c r="T427" s="171" t="n">
        <f aca="false">S427*H427</f>
        <v>0</v>
      </c>
      <c r="U427" s="22"/>
      <c r="V427" s="22"/>
      <c r="W427" s="22"/>
      <c r="X427" s="22"/>
      <c r="Y427" s="22"/>
      <c r="Z427" s="22"/>
      <c r="AA427" s="22"/>
      <c r="AB427" s="22"/>
      <c r="AC427" s="22"/>
      <c r="AD427" s="22"/>
      <c r="AE427" s="22"/>
      <c r="AR427" s="172" t="s">
        <v>217</v>
      </c>
      <c r="AT427" s="172" t="s">
        <v>132</v>
      </c>
      <c r="AU427" s="172" t="s">
        <v>82</v>
      </c>
      <c r="AY427" s="3" t="s">
        <v>130</v>
      </c>
      <c r="BE427" s="173" t="n">
        <f aca="false">IF(N427="základní",J427,0)</f>
        <v>0</v>
      </c>
      <c r="BF427" s="173" t="n">
        <f aca="false">IF(N427="snížená",J427,0)</f>
        <v>0</v>
      </c>
      <c r="BG427" s="173" t="n">
        <f aca="false">IF(N427="zákl. přenesená",J427,0)</f>
        <v>0</v>
      </c>
      <c r="BH427" s="173" t="n">
        <f aca="false">IF(N427="sníž. přenesená",J427,0)</f>
        <v>0</v>
      </c>
      <c r="BI427" s="173" t="n">
        <f aca="false">IF(N427="nulová",J427,0)</f>
        <v>0</v>
      </c>
      <c r="BJ427" s="3" t="s">
        <v>80</v>
      </c>
      <c r="BK427" s="173" t="n">
        <f aca="false">ROUND(I427*H427,2)</f>
        <v>0</v>
      </c>
      <c r="BL427" s="3" t="s">
        <v>217</v>
      </c>
      <c r="BM427" s="172" t="s">
        <v>805</v>
      </c>
    </row>
    <row r="428" s="27" customFormat="true" ht="37.8" hidden="false" customHeight="true" outlineLevel="0" collapsed="false">
      <c r="A428" s="22"/>
      <c r="B428" s="160"/>
      <c r="C428" s="216" t="s">
        <v>806</v>
      </c>
      <c r="D428" s="216" t="s">
        <v>147</v>
      </c>
      <c r="E428" s="217" t="s">
        <v>807</v>
      </c>
      <c r="F428" s="218" t="s">
        <v>808</v>
      </c>
      <c r="G428" s="187" t="s">
        <v>162</v>
      </c>
      <c r="H428" s="188" t="n">
        <v>38.008</v>
      </c>
      <c r="I428" s="189"/>
      <c r="J428" s="190" t="n">
        <f aca="false">ROUND(I428*H428,2)</f>
        <v>0</v>
      </c>
      <c r="K428" s="186" t="s">
        <v>143</v>
      </c>
      <c r="L428" s="191"/>
      <c r="M428" s="192"/>
      <c r="N428" s="193" t="s">
        <v>40</v>
      </c>
      <c r="O428" s="60"/>
      <c r="P428" s="170" t="n">
        <f aca="false">O428*H428</f>
        <v>0</v>
      </c>
      <c r="Q428" s="170" t="n">
        <v>0.0192</v>
      </c>
      <c r="R428" s="170" t="n">
        <f aca="false">Q428*H428</f>
        <v>0.7297536</v>
      </c>
      <c r="S428" s="170" t="n">
        <v>0</v>
      </c>
      <c r="T428" s="171" t="n">
        <f aca="false">S428*H428</f>
        <v>0</v>
      </c>
      <c r="U428" s="22"/>
      <c r="V428" s="22"/>
      <c r="W428" s="22"/>
      <c r="X428" s="22"/>
      <c r="Y428" s="22"/>
      <c r="Z428" s="22"/>
      <c r="AA428" s="22"/>
      <c r="AB428" s="22"/>
      <c r="AC428" s="22"/>
      <c r="AD428" s="22"/>
      <c r="AE428" s="22"/>
      <c r="AR428" s="172" t="s">
        <v>289</v>
      </c>
      <c r="AT428" s="172" t="s">
        <v>147</v>
      </c>
      <c r="AU428" s="172" t="s">
        <v>82</v>
      </c>
      <c r="AY428" s="3" t="s">
        <v>130</v>
      </c>
      <c r="BE428" s="173" t="n">
        <f aca="false">IF(N428="základní",J428,0)</f>
        <v>0</v>
      </c>
      <c r="BF428" s="173" t="n">
        <f aca="false">IF(N428="snížená",J428,0)</f>
        <v>0</v>
      </c>
      <c r="BG428" s="173" t="n">
        <f aca="false">IF(N428="zákl. přenesená",J428,0)</f>
        <v>0</v>
      </c>
      <c r="BH428" s="173" t="n">
        <f aca="false">IF(N428="sníž. přenesená",J428,0)</f>
        <v>0</v>
      </c>
      <c r="BI428" s="173" t="n">
        <f aca="false">IF(N428="nulová",J428,0)</f>
        <v>0</v>
      </c>
      <c r="BJ428" s="3" t="s">
        <v>80</v>
      </c>
      <c r="BK428" s="173" t="n">
        <f aca="false">ROUND(I428*H428,2)</f>
        <v>0</v>
      </c>
      <c r="BL428" s="3" t="s">
        <v>217</v>
      </c>
      <c r="BM428" s="172" t="s">
        <v>809</v>
      </c>
    </row>
    <row r="429" s="174" customFormat="true" ht="12.8" hidden="false" customHeight="false" outlineLevel="0" collapsed="false">
      <c r="B429" s="175"/>
      <c r="D429" s="110" t="s">
        <v>145</v>
      </c>
      <c r="E429" s="177"/>
      <c r="F429" s="178" t="s">
        <v>810</v>
      </c>
      <c r="H429" s="179" t="n">
        <v>33.05</v>
      </c>
      <c r="I429" s="180"/>
      <c r="L429" s="175"/>
      <c r="M429" s="181"/>
      <c r="N429" s="182"/>
      <c r="O429" s="182"/>
      <c r="P429" s="182"/>
      <c r="Q429" s="182"/>
      <c r="R429" s="182"/>
      <c r="S429" s="182"/>
      <c r="T429" s="183"/>
      <c r="AT429" s="177" t="s">
        <v>145</v>
      </c>
      <c r="AU429" s="177" t="s">
        <v>82</v>
      </c>
      <c r="AV429" s="174" t="s">
        <v>82</v>
      </c>
      <c r="AW429" s="174" t="s">
        <v>31</v>
      </c>
      <c r="AX429" s="174" t="s">
        <v>75</v>
      </c>
      <c r="AY429" s="177" t="s">
        <v>130</v>
      </c>
    </row>
    <row r="430" s="204" customFormat="true" ht="12.8" hidden="false" customHeight="false" outlineLevel="0" collapsed="false">
      <c r="B430" s="205"/>
      <c r="D430" s="110" t="s">
        <v>145</v>
      </c>
      <c r="E430" s="206"/>
      <c r="F430" s="207" t="s">
        <v>173</v>
      </c>
      <c r="H430" s="208" t="n">
        <v>33.05</v>
      </c>
      <c r="I430" s="209"/>
      <c r="L430" s="205"/>
      <c r="M430" s="210"/>
      <c r="N430" s="211"/>
      <c r="O430" s="211"/>
      <c r="P430" s="211"/>
      <c r="Q430" s="211"/>
      <c r="R430" s="211"/>
      <c r="S430" s="211"/>
      <c r="T430" s="212"/>
      <c r="AT430" s="206" t="s">
        <v>145</v>
      </c>
      <c r="AU430" s="206" t="s">
        <v>82</v>
      </c>
      <c r="AV430" s="204" t="s">
        <v>136</v>
      </c>
      <c r="AW430" s="204" t="s">
        <v>31</v>
      </c>
      <c r="AX430" s="204" t="s">
        <v>80</v>
      </c>
      <c r="AY430" s="206" t="s">
        <v>130</v>
      </c>
    </row>
    <row r="431" s="174" customFormat="true" ht="12.8" hidden="false" customHeight="false" outlineLevel="0" collapsed="false">
      <c r="B431" s="175"/>
      <c r="D431" s="110" t="s">
        <v>145</v>
      </c>
      <c r="F431" s="178" t="s">
        <v>811</v>
      </c>
      <c r="H431" s="179" t="n">
        <v>38.008</v>
      </c>
      <c r="I431" s="180"/>
      <c r="L431" s="175"/>
      <c r="M431" s="181"/>
      <c r="N431" s="182"/>
      <c r="O431" s="182"/>
      <c r="P431" s="182"/>
      <c r="Q431" s="182"/>
      <c r="R431" s="182"/>
      <c r="S431" s="182"/>
      <c r="T431" s="183"/>
      <c r="AT431" s="177" t="s">
        <v>145</v>
      </c>
      <c r="AU431" s="177" t="s">
        <v>82</v>
      </c>
      <c r="AV431" s="174" t="s">
        <v>82</v>
      </c>
      <c r="AW431" s="174" t="s">
        <v>2</v>
      </c>
      <c r="AX431" s="174" t="s">
        <v>80</v>
      </c>
      <c r="AY431" s="177" t="s">
        <v>130</v>
      </c>
    </row>
    <row r="432" s="27" customFormat="true" ht="24.15" hidden="false" customHeight="true" outlineLevel="0" collapsed="false">
      <c r="A432" s="22"/>
      <c r="B432" s="160"/>
      <c r="C432" s="214" t="s">
        <v>812</v>
      </c>
      <c r="D432" s="214" t="s">
        <v>132</v>
      </c>
      <c r="E432" s="215" t="s">
        <v>813</v>
      </c>
      <c r="F432" s="194" t="s">
        <v>814</v>
      </c>
      <c r="G432" s="164" t="s">
        <v>162</v>
      </c>
      <c r="H432" s="165" t="n">
        <v>30.7</v>
      </c>
      <c r="I432" s="166"/>
      <c r="J432" s="167" t="n">
        <f aca="false">ROUND(I432*H432,2)</f>
        <v>0</v>
      </c>
      <c r="K432" s="163" t="s">
        <v>143</v>
      </c>
      <c r="L432" s="23"/>
      <c r="M432" s="168"/>
      <c r="N432" s="169" t="s">
        <v>40</v>
      </c>
      <c r="O432" s="60"/>
      <c r="P432" s="170" t="n">
        <f aca="false">O432*H432</f>
        <v>0</v>
      </c>
      <c r="Q432" s="170" t="n">
        <v>0</v>
      </c>
      <c r="R432" s="170" t="n">
        <f aca="false">Q432*H432</f>
        <v>0</v>
      </c>
      <c r="S432" s="170" t="n">
        <v>0</v>
      </c>
      <c r="T432" s="171" t="n">
        <f aca="false">S432*H432</f>
        <v>0</v>
      </c>
      <c r="U432" s="22"/>
      <c r="V432" s="22"/>
      <c r="W432" s="22"/>
      <c r="X432" s="22"/>
      <c r="Y432" s="22"/>
      <c r="Z432" s="22"/>
      <c r="AA432" s="22"/>
      <c r="AB432" s="22"/>
      <c r="AC432" s="22"/>
      <c r="AD432" s="22"/>
      <c r="AE432" s="22"/>
      <c r="AR432" s="172" t="s">
        <v>217</v>
      </c>
      <c r="AT432" s="172" t="s">
        <v>132</v>
      </c>
      <c r="AU432" s="172" t="s">
        <v>82</v>
      </c>
      <c r="AY432" s="3" t="s">
        <v>130</v>
      </c>
      <c r="BE432" s="173" t="n">
        <f aca="false">IF(N432="základní",J432,0)</f>
        <v>0</v>
      </c>
      <c r="BF432" s="173" t="n">
        <f aca="false">IF(N432="snížená",J432,0)</f>
        <v>0</v>
      </c>
      <c r="BG432" s="173" t="n">
        <f aca="false">IF(N432="zákl. přenesená",J432,0)</f>
        <v>0</v>
      </c>
      <c r="BH432" s="173" t="n">
        <f aca="false">IF(N432="sníž. přenesená",J432,0)</f>
        <v>0</v>
      </c>
      <c r="BI432" s="173" t="n">
        <f aca="false">IF(N432="nulová",J432,0)</f>
        <v>0</v>
      </c>
      <c r="BJ432" s="3" t="s">
        <v>80</v>
      </c>
      <c r="BK432" s="173" t="n">
        <f aca="false">ROUND(I432*H432,2)</f>
        <v>0</v>
      </c>
      <c r="BL432" s="3" t="s">
        <v>217</v>
      </c>
      <c r="BM432" s="172" t="s">
        <v>815</v>
      </c>
    </row>
    <row r="433" s="27" customFormat="true" ht="37.8" hidden="false" customHeight="true" outlineLevel="0" collapsed="false">
      <c r="A433" s="22"/>
      <c r="B433" s="160"/>
      <c r="C433" s="214" t="s">
        <v>816</v>
      </c>
      <c r="D433" s="214" t="s">
        <v>132</v>
      </c>
      <c r="E433" s="215" t="s">
        <v>817</v>
      </c>
      <c r="F433" s="194" t="s">
        <v>818</v>
      </c>
      <c r="G433" s="164" t="s">
        <v>162</v>
      </c>
      <c r="H433" s="165" t="n">
        <v>30.7</v>
      </c>
      <c r="I433" s="166"/>
      <c r="J433" s="167" t="n">
        <f aca="false">ROUND(I433*H433,2)</f>
        <v>0</v>
      </c>
      <c r="K433" s="163" t="s">
        <v>143</v>
      </c>
      <c r="L433" s="23"/>
      <c r="M433" s="168"/>
      <c r="N433" s="169" t="s">
        <v>40</v>
      </c>
      <c r="O433" s="60"/>
      <c r="P433" s="170" t="n">
        <f aca="false">O433*H433</f>
        <v>0</v>
      </c>
      <c r="Q433" s="170" t="n">
        <v>0</v>
      </c>
      <c r="R433" s="170" t="n">
        <f aca="false">Q433*H433</f>
        <v>0</v>
      </c>
      <c r="S433" s="170" t="n">
        <v>0</v>
      </c>
      <c r="T433" s="171" t="n">
        <f aca="false">S433*H433</f>
        <v>0</v>
      </c>
      <c r="U433" s="22"/>
      <c r="V433" s="22"/>
      <c r="W433" s="22"/>
      <c r="X433" s="22"/>
      <c r="Y433" s="22"/>
      <c r="Z433" s="22"/>
      <c r="AA433" s="22"/>
      <c r="AB433" s="22"/>
      <c r="AC433" s="22"/>
      <c r="AD433" s="22"/>
      <c r="AE433" s="22"/>
      <c r="AR433" s="172" t="s">
        <v>217</v>
      </c>
      <c r="AT433" s="172" t="s">
        <v>132</v>
      </c>
      <c r="AU433" s="172" t="s">
        <v>82</v>
      </c>
      <c r="AY433" s="3" t="s">
        <v>130</v>
      </c>
      <c r="BE433" s="173" t="n">
        <f aca="false">IF(N433="základní",J433,0)</f>
        <v>0</v>
      </c>
      <c r="BF433" s="173" t="n">
        <f aca="false">IF(N433="snížená",J433,0)</f>
        <v>0</v>
      </c>
      <c r="BG433" s="173" t="n">
        <f aca="false">IF(N433="zákl. přenesená",J433,0)</f>
        <v>0</v>
      </c>
      <c r="BH433" s="173" t="n">
        <f aca="false">IF(N433="sníž. přenesená",J433,0)</f>
        <v>0</v>
      </c>
      <c r="BI433" s="173" t="n">
        <f aca="false">IF(N433="nulová",J433,0)</f>
        <v>0</v>
      </c>
      <c r="BJ433" s="3" t="s">
        <v>80</v>
      </c>
      <c r="BK433" s="173" t="n">
        <f aca="false">ROUND(I433*H433,2)</f>
        <v>0</v>
      </c>
      <c r="BL433" s="3" t="s">
        <v>217</v>
      </c>
      <c r="BM433" s="172" t="s">
        <v>819</v>
      </c>
    </row>
    <row r="434" s="27" customFormat="true" ht="24.15" hidden="false" customHeight="true" outlineLevel="0" collapsed="false">
      <c r="A434" s="22"/>
      <c r="B434" s="160"/>
      <c r="C434" s="214" t="s">
        <v>820</v>
      </c>
      <c r="D434" s="214" t="s">
        <v>132</v>
      </c>
      <c r="E434" s="215" t="s">
        <v>821</v>
      </c>
      <c r="F434" s="194" t="s">
        <v>822</v>
      </c>
      <c r="G434" s="164" t="s">
        <v>162</v>
      </c>
      <c r="H434" s="165" t="n">
        <v>27.451</v>
      </c>
      <c r="I434" s="166"/>
      <c r="J434" s="167" t="n">
        <f aca="false">ROUND(I434*H434,2)</f>
        <v>0</v>
      </c>
      <c r="K434" s="163" t="s">
        <v>143</v>
      </c>
      <c r="L434" s="23"/>
      <c r="M434" s="168"/>
      <c r="N434" s="169" t="s">
        <v>40</v>
      </c>
      <c r="O434" s="60"/>
      <c r="P434" s="170" t="n">
        <f aca="false">O434*H434</f>
        <v>0</v>
      </c>
      <c r="Q434" s="170" t="n">
        <v>0.0015</v>
      </c>
      <c r="R434" s="170" t="n">
        <f aca="false">Q434*H434</f>
        <v>0.0411765</v>
      </c>
      <c r="S434" s="170" t="n">
        <v>0</v>
      </c>
      <c r="T434" s="171" t="n">
        <f aca="false">S434*H434</f>
        <v>0</v>
      </c>
      <c r="U434" s="22"/>
      <c r="V434" s="22"/>
      <c r="W434" s="22"/>
      <c r="X434" s="22"/>
      <c r="Y434" s="22"/>
      <c r="Z434" s="22"/>
      <c r="AA434" s="22"/>
      <c r="AB434" s="22"/>
      <c r="AC434" s="22"/>
      <c r="AD434" s="22"/>
      <c r="AE434" s="22"/>
      <c r="AR434" s="172" t="s">
        <v>217</v>
      </c>
      <c r="AT434" s="172" t="s">
        <v>132</v>
      </c>
      <c r="AU434" s="172" t="s">
        <v>82</v>
      </c>
      <c r="AY434" s="3" t="s">
        <v>130</v>
      </c>
      <c r="BE434" s="173" t="n">
        <f aca="false">IF(N434="základní",J434,0)</f>
        <v>0</v>
      </c>
      <c r="BF434" s="173" t="n">
        <f aca="false">IF(N434="snížená",J434,0)</f>
        <v>0</v>
      </c>
      <c r="BG434" s="173" t="n">
        <f aca="false">IF(N434="zákl. přenesená",J434,0)</f>
        <v>0</v>
      </c>
      <c r="BH434" s="173" t="n">
        <f aca="false">IF(N434="sníž. přenesená",J434,0)</f>
        <v>0</v>
      </c>
      <c r="BI434" s="173" t="n">
        <f aca="false">IF(N434="nulová",J434,0)</f>
        <v>0</v>
      </c>
      <c r="BJ434" s="3" t="s">
        <v>80</v>
      </c>
      <c r="BK434" s="173" t="n">
        <f aca="false">ROUND(I434*H434,2)</f>
        <v>0</v>
      </c>
      <c r="BL434" s="3" t="s">
        <v>217</v>
      </c>
      <c r="BM434" s="172" t="s">
        <v>823</v>
      </c>
    </row>
    <row r="435" s="174" customFormat="true" ht="12.8" hidden="false" customHeight="false" outlineLevel="0" collapsed="false">
      <c r="B435" s="175"/>
      <c r="D435" s="110" t="s">
        <v>145</v>
      </c>
      <c r="E435" s="177"/>
      <c r="F435" s="178" t="s">
        <v>824</v>
      </c>
      <c r="H435" s="179" t="n">
        <v>16.213</v>
      </c>
      <c r="I435" s="180"/>
      <c r="L435" s="175"/>
      <c r="M435" s="181"/>
      <c r="N435" s="182"/>
      <c r="O435" s="182"/>
      <c r="P435" s="182"/>
      <c r="Q435" s="182"/>
      <c r="R435" s="182"/>
      <c r="S435" s="182"/>
      <c r="T435" s="183"/>
      <c r="AT435" s="177" t="s">
        <v>145</v>
      </c>
      <c r="AU435" s="177" t="s">
        <v>82</v>
      </c>
      <c r="AV435" s="174" t="s">
        <v>82</v>
      </c>
      <c r="AW435" s="174" t="s">
        <v>31</v>
      </c>
      <c r="AX435" s="174" t="s">
        <v>75</v>
      </c>
      <c r="AY435" s="177" t="s">
        <v>130</v>
      </c>
    </row>
    <row r="436" s="174" customFormat="true" ht="12.8" hidden="false" customHeight="false" outlineLevel="0" collapsed="false">
      <c r="B436" s="175"/>
      <c r="D436" s="110" t="s">
        <v>145</v>
      </c>
      <c r="E436" s="177"/>
      <c r="F436" s="178" t="s">
        <v>825</v>
      </c>
      <c r="H436" s="179" t="n">
        <v>9.613</v>
      </c>
      <c r="I436" s="180"/>
      <c r="L436" s="175"/>
      <c r="M436" s="181"/>
      <c r="N436" s="182"/>
      <c r="O436" s="182"/>
      <c r="P436" s="182"/>
      <c r="Q436" s="182"/>
      <c r="R436" s="182"/>
      <c r="S436" s="182"/>
      <c r="T436" s="183"/>
      <c r="AT436" s="177" t="s">
        <v>145</v>
      </c>
      <c r="AU436" s="177" t="s">
        <v>82</v>
      </c>
      <c r="AV436" s="174" t="s">
        <v>82</v>
      </c>
      <c r="AW436" s="174" t="s">
        <v>31</v>
      </c>
      <c r="AX436" s="174" t="s">
        <v>75</v>
      </c>
      <c r="AY436" s="177" t="s">
        <v>130</v>
      </c>
    </row>
    <row r="437" s="174" customFormat="true" ht="12.8" hidden="false" customHeight="false" outlineLevel="0" collapsed="false">
      <c r="B437" s="175"/>
      <c r="D437" s="110" t="s">
        <v>145</v>
      </c>
      <c r="E437" s="177"/>
      <c r="F437" s="178" t="s">
        <v>826</v>
      </c>
      <c r="H437" s="179" t="n">
        <v>1.625</v>
      </c>
      <c r="I437" s="180"/>
      <c r="L437" s="175"/>
      <c r="M437" s="181"/>
      <c r="N437" s="182"/>
      <c r="O437" s="182"/>
      <c r="P437" s="182"/>
      <c r="Q437" s="182"/>
      <c r="R437" s="182"/>
      <c r="S437" s="182"/>
      <c r="T437" s="183"/>
      <c r="AT437" s="177" t="s">
        <v>145</v>
      </c>
      <c r="AU437" s="177" t="s">
        <v>82</v>
      </c>
      <c r="AV437" s="174" t="s">
        <v>82</v>
      </c>
      <c r="AW437" s="174" t="s">
        <v>31</v>
      </c>
      <c r="AX437" s="174" t="s">
        <v>75</v>
      </c>
      <c r="AY437" s="177" t="s">
        <v>130</v>
      </c>
    </row>
    <row r="438" s="204" customFormat="true" ht="12.8" hidden="false" customHeight="false" outlineLevel="0" collapsed="false">
      <c r="B438" s="205"/>
      <c r="D438" s="110" t="s">
        <v>145</v>
      </c>
      <c r="E438" s="206"/>
      <c r="F438" s="207" t="s">
        <v>173</v>
      </c>
      <c r="H438" s="208" t="n">
        <v>27.451</v>
      </c>
      <c r="I438" s="209"/>
      <c r="L438" s="205"/>
      <c r="M438" s="210"/>
      <c r="N438" s="211"/>
      <c r="O438" s="211"/>
      <c r="P438" s="211"/>
      <c r="Q438" s="211"/>
      <c r="R438" s="211"/>
      <c r="S438" s="211"/>
      <c r="T438" s="212"/>
      <c r="AT438" s="206" t="s">
        <v>145</v>
      </c>
      <c r="AU438" s="206" t="s">
        <v>82</v>
      </c>
      <c r="AV438" s="204" t="s">
        <v>136</v>
      </c>
      <c r="AW438" s="204" t="s">
        <v>31</v>
      </c>
      <c r="AX438" s="204" t="s">
        <v>80</v>
      </c>
      <c r="AY438" s="206" t="s">
        <v>130</v>
      </c>
    </row>
    <row r="439" s="27" customFormat="true" ht="16.5" hidden="false" customHeight="true" outlineLevel="0" collapsed="false">
      <c r="A439" s="22"/>
      <c r="B439" s="160"/>
      <c r="C439" s="214" t="s">
        <v>827</v>
      </c>
      <c r="D439" s="214" t="s">
        <v>132</v>
      </c>
      <c r="E439" s="215" t="s">
        <v>828</v>
      </c>
      <c r="F439" s="194" t="s">
        <v>829</v>
      </c>
      <c r="G439" s="164" t="s">
        <v>309</v>
      </c>
      <c r="H439" s="165" t="n">
        <v>63.02</v>
      </c>
      <c r="I439" s="166"/>
      <c r="J439" s="167" t="n">
        <f aca="false">ROUND(I439*H439,2)</f>
        <v>0</v>
      </c>
      <c r="K439" s="163"/>
      <c r="L439" s="23"/>
      <c r="M439" s="168"/>
      <c r="N439" s="169" t="s">
        <v>40</v>
      </c>
      <c r="O439" s="60"/>
      <c r="P439" s="170" t="n">
        <f aca="false">O439*H439</f>
        <v>0</v>
      </c>
      <c r="Q439" s="170" t="n">
        <v>3E-005</v>
      </c>
      <c r="R439" s="170" t="n">
        <f aca="false">Q439*H439</f>
        <v>0.0018906</v>
      </c>
      <c r="S439" s="170" t="n">
        <v>0</v>
      </c>
      <c r="T439" s="171" t="n">
        <f aca="false">S439*H439</f>
        <v>0</v>
      </c>
      <c r="U439" s="22"/>
      <c r="V439" s="22"/>
      <c r="W439" s="22"/>
      <c r="X439" s="22"/>
      <c r="Y439" s="22"/>
      <c r="Z439" s="22"/>
      <c r="AA439" s="22"/>
      <c r="AB439" s="22"/>
      <c r="AC439" s="22"/>
      <c r="AD439" s="22"/>
      <c r="AE439" s="22"/>
      <c r="AR439" s="172" t="s">
        <v>217</v>
      </c>
      <c r="AT439" s="172" t="s">
        <v>132</v>
      </c>
      <c r="AU439" s="172" t="s">
        <v>82</v>
      </c>
      <c r="AY439" s="3" t="s">
        <v>130</v>
      </c>
      <c r="BE439" s="173" t="n">
        <f aca="false">IF(N439="základní",J439,0)</f>
        <v>0</v>
      </c>
      <c r="BF439" s="173" t="n">
        <f aca="false">IF(N439="snížená",J439,0)</f>
        <v>0</v>
      </c>
      <c r="BG439" s="173" t="n">
        <f aca="false">IF(N439="zákl. přenesená",J439,0)</f>
        <v>0</v>
      </c>
      <c r="BH439" s="173" t="n">
        <f aca="false">IF(N439="sníž. přenesená",J439,0)</f>
        <v>0</v>
      </c>
      <c r="BI439" s="173" t="n">
        <f aca="false">IF(N439="nulová",J439,0)</f>
        <v>0</v>
      </c>
      <c r="BJ439" s="3" t="s">
        <v>80</v>
      </c>
      <c r="BK439" s="173" t="n">
        <f aca="false">ROUND(I439*H439,2)</f>
        <v>0</v>
      </c>
      <c r="BL439" s="3" t="s">
        <v>217</v>
      </c>
      <c r="BM439" s="172" t="s">
        <v>830</v>
      </c>
    </row>
    <row r="440" s="174" customFormat="true" ht="12.8" hidden="false" customHeight="false" outlineLevel="0" collapsed="false">
      <c r="B440" s="175"/>
      <c r="D440" s="110" t="s">
        <v>145</v>
      </c>
      <c r="E440" s="177"/>
      <c r="F440" s="178" t="s">
        <v>831</v>
      </c>
      <c r="H440" s="179" t="n">
        <v>27.9</v>
      </c>
      <c r="I440" s="180"/>
      <c r="L440" s="175"/>
      <c r="M440" s="181"/>
      <c r="N440" s="182"/>
      <c r="O440" s="182"/>
      <c r="P440" s="182"/>
      <c r="Q440" s="182"/>
      <c r="R440" s="182"/>
      <c r="S440" s="182"/>
      <c r="T440" s="183"/>
      <c r="AT440" s="177" t="s">
        <v>145</v>
      </c>
      <c r="AU440" s="177" t="s">
        <v>82</v>
      </c>
      <c r="AV440" s="174" t="s">
        <v>82</v>
      </c>
      <c r="AW440" s="174" t="s">
        <v>31</v>
      </c>
      <c r="AX440" s="174" t="s">
        <v>75</v>
      </c>
      <c r="AY440" s="177" t="s">
        <v>130</v>
      </c>
    </row>
    <row r="441" s="174" customFormat="true" ht="12.8" hidden="false" customHeight="false" outlineLevel="0" collapsed="false">
      <c r="B441" s="175"/>
      <c r="D441" s="110" t="s">
        <v>145</v>
      </c>
      <c r="E441" s="177"/>
      <c r="F441" s="178" t="s">
        <v>832</v>
      </c>
      <c r="H441" s="179" t="n">
        <v>11.5</v>
      </c>
      <c r="I441" s="180"/>
      <c r="L441" s="175"/>
      <c r="M441" s="181"/>
      <c r="N441" s="182"/>
      <c r="O441" s="182"/>
      <c r="P441" s="182"/>
      <c r="Q441" s="182"/>
      <c r="R441" s="182"/>
      <c r="S441" s="182"/>
      <c r="T441" s="183"/>
      <c r="AT441" s="177" t="s">
        <v>145</v>
      </c>
      <c r="AU441" s="177" t="s">
        <v>82</v>
      </c>
      <c r="AV441" s="174" t="s">
        <v>82</v>
      </c>
      <c r="AW441" s="174" t="s">
        <v>31</v>
      </c>
      <c r="AX441" s="174" t="s">
        <v>75</v>
      </c>
      <c r="AY441" s="177" t="s">
        <v>130</v>
      </c>
    </row>
    <row r="442" s="174" customFormat="true" ht="12.8" hidden="false" customHeight="false" outlineLevel="0" collapsed="false">
      <c r="B442" s="175"/>
      <c r="D442" s="110" t="s">
        <v>145</v>
      </c>
      <c r="E442" s="177"/>
      <c r="F442" s="178" t="s">
        <v>833</v>
      </c>
      <c r="H442" s="179" t="n">
        <v>10.74</v>
      </c>
      <c r="I442" s="180"/>
      <c r="L442" s="175"/>
      <c r="M442" s="181"/>
      <c r="N442" s="182"/>
      <c r="O442" s="182"/>
      <c r="P442" s="182"/>
      <c r="Q442" s="182"/>
      <c r="R442" s="182"/>
      <c r="S442" s="182"/>
      <c r="T442" s="183"/>
      <c r="AT442" s="177" t="s">
        <v>145</v>
      </c>
      <c r="AU442" s="177" t="s">
        <v>82</v>
      </c>
      <c r="AV442" s="174" t="s">
        <v>82</v>
      </c>
      <c r="AW442" s="174" t="s">
        <v>31</v>
      </c>
      <c r="AX442" s="174" t="s">
        <v>75</v>
      </c>
      <c r="AY442" s="177" t="s">
        <v>130</v>
      </c>
    </row>
    <row r="443" s="174" customFormat="true" ht="12.8" hidden="false" customHeight="false" outlineLevel="0" collapsed="false">
      <c r="B443" s="175"/>
      <c r="D443" s="110" t="s">
        <v>145</v>
      </c>
      <c r="E443" s="177"/>
      <c r="F443" s="178" t="s">
        <v>834</v>
      </c>
      <c r="H443" s="179" t="n">
        <v>12.88</v>
      </c>
      <c r="I443" s="180"/>
      <c r="L443" s="175"/>
      <c r="M443" s="181"/>
      <c r="N443" s="182"/>
      <c r="O443" s="182"/>
      <c r="P443" s="182"/>
      <c r="Q443" s="182"/>
      <c r="R443" s="182"/>
      <c r="S443" s="182"/>
      <c r="T443" s="183"/>
      <c r="AT443" s="177" t="s">
        <v>145</v>
      </c>
      <c r="AU443" s="177" t="s">
        <v>82</v>
      </c>
      <c r="AV443" s="174" t="s">
        <v>82</v>
      </c>
      <c r="AW443" s="174" t="s">
        <v>31</v>
      </c>
      <c r="AX443" s="174" t="s">
        <v>75</v>
      </c>
      <c r="AY443" s="177" t="s">
        <v>130</v>
      </c>
    </row>
    <row r="444" s="204" customFormat="true" ht="12.8" hidden="false" customHeight="false" outlineLevel="0" collapsed="false">
      <c r="B444" s="205"/>
      <c r="D444" s="110" t="s">
        <v>145</v>
      </c>
      <c r="E444" s="206"/>
      <c r="F444" s="207" t="s">
        <v>173</v>
      </c>
      <c r="H444" s="208" t="n">
        <v>63.02</v>
      </c>
      <c r="I444" s="209"/>
      <c r="L444" s="205"/>
      <c r="M444" s="210"/>
      <c r="N444" s="211"/>
      <c r="O444" s="211"/>
      <c r="P444" s="211"/>
      <c r="Q444" s="211"/>
      <c r="R444" s="211"/>
      <c r="S444" s="211"/>
      <c r="T444" s="212"/>
      <c r="AT444" s="206" t="s">
        <v>145</v>
      </c>
      <c r="AU444" s="206" t="s">
        <v>82</v>
      </c>
      <c r="AV444" s="204" t="s">
        <v>136</v>
      </c>
      <c r="AW444" s="204" t="s">
        <v>31</v>
      </c>
      <c r="AX444" s="204" t="s">
        <v>80</v>
      </c>
      <c r="AY444" s="206" t="s">
        <v>130</v>
      </c>
    </row>
    <row r="445" s="27" customFormat="true" ht="24.15" hidden="false" customHeight="true" outlineLevel="0" collapsed="false">
      <c r="A445" s="22"/>
      <c r="B445" s="160"/>
      <c r="C445" s="214" t="s">
        <v>835</v>
      </c>
      <c r="D445" s="214" t="s">
        <v>132</v>
      </c>
      <c r="E445" s="215" t="s">
        <v>836</v>
      </c>
      <c r="F445" s="194" t="s">
        <v>837</v>
      </c>
      <c r="G445" s="164" t="s">
        <v>420</v>
      </c>
      <c r="H445" s="213"/>
      <c r="I445" s="166"/>
      <c r="J445" s="167" t="n">
        <f aca="false">ROUND(I445*H445,2)</f>
        <v>0</v>
      </c>
      <c r="K445" s="163" t="s">
        <v>143</v>
      </c>
      <c r="L445" s="23"/>
      <c r="M445" s="168"/>
      <c r="N445" s="169" t="s">
        <v>40</v>
      </c>
      <c r="O445" s="60"/>
      <c r="P445" s="170" t="n">
        <f aca="false">O445*H445</f>
        <v>0</v>
      </c>
      <c r="Q445" s="170" t="n">
        <v>0</v>
      </c>
      <c r="R445" s="170" t="n">
        <f aca="false">Q445*H445</f>
        <v>0</v>
      </c>
      <c r="S445" s="170" t="n">
        <v>0</v>
      </c>
      <c r="T445" s="171" t="n">
        <f aca="false">S445*H445</f>
        <v>0</v>
      </c>
      <c r="U445" s="22"/>
      <c r="V445" s="22"/>
      <c r="W445" s="22"/>
      <c r="X445" s="22"/>
      <c r="Y445" s="22"/>
      <c r="Z445" s="22"/>
      <c r="AA445" s="22"/>
      <c r="AB445" s="22"/>
      <c r="AC445" s="22"/>
      <c r="AD445" s="22"/>
      <c r="AE445" s="22"/>
      <c r="AR445" s="172" t="s">
        <v>217</v>
      </c>
      <c r="AT445" s="172" t="s">
        <v>132</v>
      </c>
      <c r="AU445" s="172" t="s">
        <v>82</v>
      </c>
      <c r="AY445" s="3" t="s">
        <v>130</v>
      </c>
      <c r="BE445" s="173" t="n">
        <f aca="false">IF(N445="základní",J445,0)</f>
        <v>0</v>
      </c>
      <c r="BF445" s="173" t="n">
        <f aca="false">IF(N445="snížená",J445,0)</f>
        <v>0</v>
      </c>
      <c r="BG445" s="173" t="n">
        <f aca="false">IF(N445="zákl. přenesená",J445,0)</f>
        <v>0</v>
      </c>
      <c r="BH445" s="173" t="n">
        <f aca="false">IF(N445="sníž. přenesená",J445,0)</f>
        <v>0</v>
      </c>
      <c r="BI445" s="173" t="n">
        <f aca="false">IF(N445="nulová",J445,0)</f>
        <v>0</v>
      </c>
      <c r="BJ445" s="3" t="s">
        <v>80</v>
      </c>
      <c r="BK445" s="173" t="n">
        <f aca="false">ROUND(I445*H445,2)</f>
        <v>0</v>
      </c>
      <c r="BL445" s="3" t="s">
        <v>217</v>
      </c>
      <c r="BM445" s="172" t="s">
        <v>838</v>
      </c>
    </row>
    <row r="446" s="146" customFormat="true" ht="22.8" hidden="false" customHeight="true" outlineLevel="0" collapsed="false">
      <c r="B446" s="147"/>
      <c r="D446" s="148" t="s">
        <v>74</v>
      </c>
      <c r="E446" s="148" t="s">
        <v>839</v>
      </c>
      <c r="F446" s="148" t="s">
        <v>840</v>
      </c>
      <c r="I446" s="150"/>
      <c r="J446" s="159" t="n">
        <f aca="false">BK446</f>
        <v>0</v>
      </c>
      <c r="L446" s="147"/>
      <c r="M446" s="152"/>
      <c r="N446" s="153"/>
      <c r="O446" s="153"/>
      <c r="P446" s="154" t="n">
        <f aca="false">SUM(P447:P462)</f>
        <v>0</v>
      </c>
      <c r="Q446" s="153"/>
      <c r="R446" s="154" t="n">
        <f aca="false">SUM(R447:R462)</f>
        <v>2.491745</v>
      </c>
      <c r="S446" s="153"/>
      <c r="T446" s="155" t="n">
        <f aca="false">SUM(T447:T462)</f>
        <v>0</v>
      </c>
      <c r="AR446" s="148" t="s">
        <v>82</v>
      </c>
      <c r="AT446" s="156" t="s">
        <v>74</v>
      </c>
      <c r="AU446" s="156" t="s">
        <v>80</v>
      </c>
      <c r="AY446" s="148" t="s">
        <v>130</v>
      </c>
      <c r="BK446" s="157" t="n">
        <f aca="false">SUM(BK447:BK462)</f>
        <v>0</v>
      </c>
    </row>
    <row r="447" s="27" customFormat="true" ht="16.5" hidden="false" customHeight="true" outlineLevel="0" collapsed="false">
      <c r="A447" s="22"/>
      <c r="B447" s="160"/>
      <c r="C447" s="214" t="s">
        <v>841</v>
      </c>
      <c r="D447" s="214" t="s">
        <v>132</v>
      </c>
      <c r="E447" s="215" t="s">
        <v>842</v>
      </c>
      <c r="F447" s="194" t="s">
        <v>843</v>
      </c>
      <c r="G447" s="164" t="s">
        <v>162</v>
      </c>
      <c r="H447" s="165" t="n">
        <v>76.63</v>
      </c>
      <c r="I447" s="166"/>
      <c r="J447" s="167" t="n">
        <f aca="false">ROUND(I447*H447,2)</f>
        <v>0</v>
      </c>
      <c r="K447" s="163" t="s">
        <v>143</v>
      </c>
      <c r="L447" s="23"/>
      <c r="M447" s="168"/>
      <c r="N447" s="169" t="s">
        <v>40</v>
      </c>
      <c r="O447" s="60"/>
      <c r="P447" s="170" t="n">
        <f aca="false">O447*H447</f>
        <v>0</v>
      </c>
      <c r="Q447" s="170" t="n">
        <v>0.0003</v>
      </c>
      <c r="R447" s="170" t="n">
        <f aca="false">Q447*H447</f>
        <v>0.022989</v>
      </c>
      <c r="S447" s="170" t="n">
        <v>0</v>
      </c>
      <c r="T447" s="171" t="n">
        <f aca="false">S447*H447</f>
        <v>0</v>
      </c>
      <c r="U447" s="22"/>
      <c r="V447" s="22"/>
      <c r="W447" s="22"/>
      <c r="X447" s="22"/>
      <c r="Y447" s="22"/>
      <c r="Z447" s="22"/>
      <c r="AA447" s="22"/>
      <c r="AB447" s="22"/>
      <c r="AC447" s="22"/>
      <c r="AD447" s="22"/>
      <c r="AE447" s="22"/>
      <c r="AR447" s="172" t="s">
        <v>217</v>
      </c>
      <c r="AT447" s="172" t="s">
        <v>132</v>
      </c>
      <c r="AU447" s="172" t="s">
        <v>82</v>
      </c>
      <c r="AY447" s="3" t="s">
        <v>130</v>
      </c>
      <c r="BE447" s="173" t="n">
        <f aca="false">IF(N447="základní",J447,0)</f>
        <v>0</v>
      </c>
      <c r="BF447" s="173" t="n">
        <f aca="false">IF(N447="snížená",J447,0)</f>
        <v>0</v>
      </c>
      <c r="BG447" s="173" t="n">
        <f aca="false">IF(N447="zákl. přenesená",J447,0)</f>
        <v>0</v>
      </c>
      <c r="BH447" s="173" t="n">
        <f aca="false">IF(N447="sníž. přenesená",J447,0)</f>
        <v>0</v>
      </c>
      <c r="BI447" s="173" t="n">
        <f aca="false">IF(N447="nulová",J447,0)</f>
        <v>0</v>
      </c>
      <c r="BJ447" s="3" t="s">
        <v>80</v>
      </c>
      <c r="BK447" s="173" t="n">
        <f aca="false">ROUND(I447*H447,2)</f>
        <v>0</v>
      </c>
      <c r="BL447" s="3" t="s">
        <v>217</v>
      </c>
      <c r="BM447" s="172" t="s">
        <v>844</v>
      </c>
    </row>
    <row r="448" s="174" customFormat="true" ht="12.8" hidden="false" customHeight="false" outlineLevel="0" collapsed="false">
      <c r="B448" s="175"/>
      <c r="D448" s="110" t="s">
        <v>145</v>
      </c>
      <c r="E448" s="177"/>
      <c r="F448" s="178" t="s">
        <v>845</v>
      </c>
      <c r="H448" s="179" t="n">
        <v>76.63</v>
      </c>
      <c r="I448" s="180"/>
      <c r="L448" s="175"/>
      <c r="M448" s="181"/>
      <c r="N448" s="182"/>
      <c r="O448" s="182"/>
      <c r="P448" s="182"/>
      <c r="Q448" s="182"/>
      <c r="R448" s="182"/>
      <c r="S448" s="182"/>
      <c r="T448" s="183"/>
      <c r="AT448" s="177" t="s">
        <v>145</v>
      </c>
      <c r="AU448" s="177" t="s">
        <v>82</v>
      </c>
      <c r="AV448" s="174" t="s">
        <v>82</v>
      </c>
      <c r="AW448" s="174" t="s">
        <v>31</v>
      </c>
      <c r="AX448" s="174" t="s">
        <v>80</v>
      </c>
      <c r="AY448" s="177" t="s">
        <v>130</v>
      </c>
    </row>
    <row r="449" s="27" customFormat="true" ht="24.15" hidden="false" customHeight="true" outlineLevel="0" collapsed="false">
      <c r="A449" s="22"/>
      <c r="B449" s="160"/>
      <c r="C449" s="214" t="s">
        <v>846</v>
      </c>
      <c r="D449" s="214" t="s">
        <v>132</v>
      </c>
      <c r="E449" s="215" t="s">
        <v>847</v>
      </c>
      <c r="F449" s="194" t="s">
        <v>848</v>
      </c>
      <c r="G449" s="164" t="s">
        <v>162</v>
      </c>
      <c r="H449" s="165" t="n">
        <v>6</v>
      </c>
      <c r="I449" s="166"/>
      <c r="J449" s="167" t="n">
        <f aca="false">ROUND(I449*H449,2)</f>
        <v>0</v>
      </c>
      <c r="K449" s="163" t="s">
        <v>143</v>
      </c>
      <c r="L449" s="23"/>
      <c r="M449" s="168"/>
      <c r="N449" s="169" t="s">
        <v>40</v>
      </c>
      <c r="O449" s="60"/>
      <c r="P449" s="170" t="n">
        <f aca="false">O449*H449</f>
        <v>0</v>
      </c>
      <c r="Q449" s="170" t="n">
        <v>0.0015</v>
      </c>
      <c r="R449" s="170" t="n">
        <f aca="false">Q449*H449</f>
        <v>0.009</v>
      </c>
      <c r="S449" s="170" t="n">
        <v>0</v>
      </c>
      <c r="T449" s="171" t="n">
        <f aca="false">S449*H449</f>
        <v>0</v>
      </c>
      <c r="U449" s="22"/>
      <c r="V449" s="22"/>
      <c r="W449" s="22"/>
      <c r="X449" s="22"/>
      <c r="Y449" s="22"/>
      <c r="Z449" s="22"/>
      <c r="AA449" s="22"/>
      <c r="AB449" s="22"/>
      <c r="AC449" s="22"/>
      <c r="AD449" s="22"/>
      <c r="AE449" s="22"/>
      <c r="AR449" s="172" t="s">
        <v>217</v>
      </c>
      <c r="AT449" s="172" t="s">
        <v>132</v>
      </c>
      <c r="AU449" s="172" t="s">
        <v>82</v>
      </c>
      <c r="AY449" s="3" t="s">
        <v>130</v>
      </c>
      <c r="BE449" s="173" t="n">
        <f aca="false">IF(N449="základní",J449,0)</f>
        <v>0</v>
      </c>
      <c r="BF449" s="173" t="n">
        <f aca="false">IF(N449="snížená",J449,0)</f>
        <v>0</v>
      </c>
      <c r="BG449" s="173" t="n">
        <f aca="false">IF(N449="zákl. přenesená",J449,0)</f>
        <v>0</v>
      </c>
      <c r="BH449" s="173" t="n">
        <f aca="false">IF(N449="sníž. přenesená",J449,0)</f>
        <v>0</v>
      </c>
      <c r="BI449" s="173" t="n">
        <f aca="false">IF(N449="nulová",J449,0)</f>
        <v>0</v>
      </c>
      <c r="BJ449" s="3" t="s">
        <v>80</v>
      </c>
      <c r="BK449" s="173" t="n">
        <f aca="false">ROUND(I449*H449,2)</f>
        <v>0</v>
      </c>
      <c r="BL449" s="3" t="s">
        <v>217</v>
      </c>
      <c r="BM449" s="172" t="s">
        <v>849</v>
      </c>
    </row>
    <row r="450" s="174" customFormat="true" ht="12.8" hidden="false" customHeight="false" outlineLevel="0" collapsed="false">
      <c r="B450" s="175"/>
      <c r="D450" s="110" t="s">
        <v>145</v>
      </c>
      <c r="E450" s="177"/>
      <c r="F450" s="178" t="s">
        <v>850</v>
      </c>
      <c r="H450" s="179" t="n">
        <v>6</v>
      </c>
      <c r="I450" s="180"/>
      <c r="L450" s="175"/>
      <c r="M450" s="181"/>
      <c r="N450" s="182"/>
      <c r="O450" s="182"/>
      <c r="P450" s="182"/>
      <c r="Q450" s="182"/>
      <c r="R450" s="182"/>
      <c r="S450" s="182"/>
      <c r="T450" s="183"/>
      <c r="AT450" s="177" t="s">
        <v>145</v>
      </c>
      <c r="AU450" s="177" t="s">
        <v>82</v>
      </c>
      <c r="AV450" s="174" t="s">
        <v>82</v>
      </c>
      <c r="AW450" s="174" t="s">
        <v>31</v>
      </c>
      <c r="AX450" s="174" t="s">
        <v>80</v>
      </c>
      <c r="AY450" s="177" t="s">
        <v>130</v>
      </c>
    </row>
    <row r="451" s="27" customFormat="true" ht="37.8" hidden="false" customHeight="true" outlineLevel="0" collapsed="false">
      <c r="A451" s="22"/>
      <c r="B451" s="160"/>
      <c r="C451" s="214" t="s">
        <v>851</v>
      </c>
      <c r="D451" s="214" t="s">
        <v>132</v>
      </c>
      <c r="E451" s="215" t="s">
        <v>852</v>
      </c>
      <c r="F451" s="194" t="s">
        <v>853</v>
      </c>
      <c r="G451" s="164" t="s">
        <v>162</v>
      </c>
      <c r="H451" s="165" t="n">
        <v>76.65</v>
      </c>
      <c r="I451" s="166"/>
      <c r="J451" s="167" t="n">
        <f aca="false">ROUND(I451*H451,2)</f>
        <v>0</v>
      </c>
      <c r="K451" s="163" t="s">
        <v>143</v>
      </c>
      <c r="L451" s="23"/>
      <c r="M451" s="168"/>
      <c r="N451" s="169" t="s">
        <v>40</v>
      </c>
      <c r="O451" s="60"/>
      <c r="P451" s="170" t="n">
        <f aca="false">O451*H451</f>
        <v>0</v>
      </c>
      <c r="Q451" s="170" t="n">
        <v>0.009</v>
      </c>
      <c r="R451" s="170" t="n">
        <f aca="false">Q451*H451</f>
        <v>0.68985</v>
      </c>
      <c r="S451" s="170" t="n">
        <v>0</v>
      </c>
      <c r="T451" s="171" t="n">
        <f aca="false">S451*H451</f>
        <v>0</v>
      </c>
      <c r="U451" s="22"/>
      <c r="V451" s="22"/>
      <c r="W451" s="22"/>
      <c r="X451" s="22"/>
      <c r="Y451" s="22"/>
      <c r="Z451" s="22"/>
      <c r="AA451" s="22"/>
      <c r="AB451" s="22"/>
      <c r="AC451" s="22"/>
      <c r="AD451" s="22"/>
      <c r="AE451" s="22"/>
      <c r="AR451" s="172" t="s">
        <v>217</v>
      </c>
      <c r="AT451" s="172" t="s">
        <v>132</v>
      </c>
      <c r="AU451" s="172" t="s">
        <v>82</v>
      </c>
      <c r="AY451" s="3" t="s">
        <v>130</v>
      </c>
      <c r="BE451" s="173" t="n">
        <f aca="false">IF(N451="základní",J451,0)</f>
        <v>0</v>
      </c>
      <c r="BF451" s="173" t="n">
        <f aca="false">IF(N451="snížená",J451,0)</f>
        <v>0</v>
      </c>
      <c r="BG451" s="173" t="n">
        <f aca="false">IF(N451="zákl. přenesená",J451,0)</f>
        <v>0</v>
      </c>
      <c r="BH451" s="173" t="n">
        <f aca="false">IF(N451="sníž. přenesená",J451,0)</f>
        <v>0</v>
      </c>
      <c r="BI451" s="173" t="n">
        <f aca="false">IF(N451="nulová",J451,0)</f>
        <v>0</v>
      </c>
      <c r="BJ451" s="3" t="s">
        <v>80</v>
      </c>
      <c r="BK451" s="173" t="n">
        <f aca="false">ROUND(I451*H451,2)</f>
        <v>0</v>
      </c>
      <c r="BL451" s="3" t="s">
        <v>217</v>
      </c>
      <c r="BM451" s="172" t="s">
        <v>854</v>
      </c>
    </row>
    <row r="452" s="27" customFormat="true" ht="24.15" hidden="false" customHeight="true" outlineLevel="0" collapsed="false">
      <c r="A452" s="22"/>
      <c r="B452" s="160"/>
      <c r="C452" s="216" t="s">
        <v>855</v>
      </c>
      <c r="D452" s="216" t="s">
        <v>147</v>
      </c>
      <c r="E452" s="217" t="s">
        <v>856</v>
      </c>
      <c r="F452" s="218" t="s">
        <v>857</v>
      </c>
      <c r="G452" s="187" t="s">
        <v>162</v>
      </c>
      <c r="H452" s="188" t="n">
        <v>88.148</v>
      </c>
      <c r="I452" s="189"/>
      <c r="J452" s="190" t="n">
        <f aca="false">ROUND(I452*H452,2)</f>
        <v>0</v>
      </c>
      <c r="K452" s="186" t="s">
        <v>143</v>
      </c>
      <c r="L452" s="191"/>
      <c r="M452" s="192"/>
      <c r="N452" s="193" t="s">
        <v>40</v>
      </c>
      <c r="O452" s="60"/>
      <c r="P452" s="170" t="n">
        <f aca="false">O452*H452</f>
        <v>0</v>
      </c>
      <c r="Q452" s="170" t="n">
        <v>0.02</v>
      </c>
      <c r="R452" s="170" t="n">
        <f aca="false">Q452*H452</f>
        <v>1.76296</v>
      </c>
      <c r="S452" s="170" t="n">
        <v>0</v>
      </c>
      <c r="T452" s="171" t="n">
        <f aca="false">S452*H452</f>
        <v>0</v>
      </c>
      <c r="U452" s="22"/>
      <c r="V452" s="22"/>
      <c r="W452" s="22"/>
      <c r="X452" s="22"/>
      <c r="Y452" s="22"/>
      <c r="Z452" s="22"/>
      <c r="AA452" s="22"/>
      <c r="AB452" s="22"/>
      <c r="AC452" s="22"/>
      <c r="AD452" s="22"/>
      <c r="AE452" s="22"/>
      <c r="AR452" s="172" t="s">
        <v>289</v>
      </c>
      <c r="AT452" s="172" t="s">
        <v>147</v>
      </c>
      <c r="AU452" s="172" t="s">
        <v>82</v>
      </c>
      <c r="AY452" s="3" t="s">
        <v>130</v>
      </c>
      <c r="BE452" s="173" t="n">
        <f aca="false">IF(N452="základní",J452,0)</f>
        <v>0</v>
      </c>
      <c r="BF452" s="173" t="n">
        <f aca="false">IF(N452="snížená",J452,0)</f>
        <v>0</v>
      </c>
      <c r="BG452" s="173" t="n">
        <f aca="false">IF(N452="zákl. přenesená",J452,0)</f>
        <v>0</v>
      </c>
      <c r="BH452" s="173" t="n">
        <f aca="false">IF(N452="sníž. přenesená",J452,0)</f>
        <v>0</v>
      </c>
      <c r="BI452" s="173" t="n">
        <f aca="false">IF(N452="nulová",J452,0)</f>
        <v>0</v>
      </c>
      <c r="BJ452" s="3" t="s">
        <v>80</v>
      </c>
      <c r="BK452" s="173" t="n">
        <f aca="false">ROUND(I452*H452,2)</f>
        <v>0</v>
      </c>
      <c r="BL452" s="3" t="s">
        <v>217</v>
      </c>
      <c r="BM452" s="172" t="s">
        <v>858</v>
      </c>
    </row>
    <row r="453" s="174" customFormat="true" ht="12.8" hidden="false" customHeight="false" outlineLevel="0" collapsed="false">
      <c r="B453" s="175"/>
      <c r="D453" s="110" t="s">
        <v>145</v>
      </c>
      <c r="F453" s="178" t="s">
        <v>859</v>
      </c>
      <c r="H453" s="179" t="n">
        <v>88.148</v>
      </c>
      <c r="I453" s="180"/>
      <c r="L453" s="175"/>
      <c r="M453" s="181"/>
      <c r="N453" s="182"/>
      <c r="O453" s="182"/>
      <c r="P453" s="182"/>
      <c r="Q453" s="182"/>
      <c r="R453" s="182"/>
      <c r="S453" s="182"/>
      <c r="T453" s="183"/>
      <c r="AT453" s="177" t="s">
        <v>145</v>
      </c>
      <c r="AU453" s="177" t="s">
        <v>82</v>
      </c>
      <c r="AV453" s="174" t="s">
        <v>82</v>
      </c>
      <c r="AW453" s="174" t="s">
        <v>2</v>
      </c>
      <c r="AX453" s="174" t="s">
        <v>80</v>
      </c>
      <c r="AY453" s="177" t="s">
        <v>130</v>
      </c>
    </row>
    <row r="454" s="27" customFormat="true" ht="24.15" hidden="false" customHeight="true" outlineLevel="0" collapsed="false">
      <c r="A454" s="22"/>
      <c r="B454" s="160"/>
      <c r="C454" s="214" t="s">
        <v>860</v>
      </c>
      <c r="D454" s="214" t="s">
        <v>132</v>
      </c>
      <c r="E454" s="215" t="s">
        <v>861</v>
      </c>
      <c r="F454" s="194" t="s">
        <v>862</v>
      </c>
      <c r="G454" s="164" t="s">
        <v>162</v>
      </c>
      <c r="H454" s="165" t="n">
        <v>76.65</v>
      </c>
      <c r="I454" s="166"/>
      <c r="J454" s="167" t="n">
        <f aca="false">ROUND(I454*H454,2)</f>
        <v>0</v>
      </c>
      <c r="K454" s="163" t="s">
        <v>143</v>
      </c>
      <c r="L454" s="23"/>
      <c r="M454" s="168"/>
      <c r="N454" s="169" t="s">
        <v>40</v>
      </c>
      <c r="O454" s="60"/>
      <c r="P454" s="170" t="n">
        <f aca="false">O454*H454</f>
        <v>0</v>
      </c>
      <c r="Q454" s="170" t="n">
        <v>0</v>
      </c>
      <c r="R454" s="170" t="n">
        <f aca="false">Q454*H454</f>
        <v>0</v>
      </c>
      <c r="S454" s="170" t="n">
        <v>0</v>
      </c>
      <c r="T454" s="171" t="n">
        <f aca="false">S454*H454</f>
        <v>0</v>
      </c>
      <c r="U454" s="22"/>
      <c r="V454" s="22"/>
      <c r="W454" s="22"/>
      <c r="X454" s="22"/>
      <c r="Y454" s="22"/>
      <c r="Z454" s="22"/>
      <c r="AA454" s="22"/>
      <c r="AB454" s="22"/>
      <c r="AC454" s="22"/>
      <c r="AD454" s="22"/>
      <c r="AE454" s="22"/>
      <c r="AR454" s="172" t="s">
        <v>217</v>
      </c>
      <c r="AT454" s="172" t="s">
        <v>132</v>
      </c>
      <c r="AU454" s="172" t="s">
        <v>82</v>
      </c>
      <c r="AY454" s="3" t="s">
        <v>130</v>
      </c>
      <c r="BE454" s="173" t="n">
        <f aca="false">IF(N454="základní",J454,0)</f>
        <v>0</v>
      </c>
      <c r="BF454" s="173" t="n">
        <f aca="false">IF(N454="snížená",J454,0)</f>
        <v>0</v>
      </c>
      <c r="BG454" s="173" t="n">
        <f aca="false">IF(N454="zákl. přenesená",J454,0)</f>
        <v>0</v>
      </c>
      <c r="BH454" s="173" t="n">
        <f aca="false">IF(N454="sníž. přenesená",J454,0)</f>
        <v>0</v>
      </c>
      <c r="BI454" s="173" t="n">
        <f aca="false">IF(N454="nulová",J454,0)</f>
        <v>0</v>
      </c>
      <c r="BJ454" s="3" t="s">
        <v>80</v>
      </c>
      <c r="BK454" s="173" t="n">
        <f aca="false">ROUND(I454*H454,2)</f>
        <v>0</v>
      </c>
      <c r="BL454" s="3" t="s">
        <v>217</v>
      </c>
      <c r="BM454" s="172" t="s">
        <v>863</v>
      </c>
    </row>
    <row r="455" s="27" customFormat="true" ht="24.15" hidden="false" customHeight="true" outlineLevel="0" collapsed="false">
      <c r="A455" s="22"/>
      <c r="B455" s="160"/>
      <c r="C455" s="214" t="s">
        <v>864</v>
      </c>
      <c r="D455" s="214" t="s">
        <v>132</v>
      </c>
      <c r="E455" s="215" t="s">
        <v>865</v>
      </c>
      <c r="F455" s="194" t="s">
        <v>866</v>
      </c>
      <c r="G455" s="164" t="s">
        <v>162</v>
      </c>
      <c r="H455" s="165" t="n">
        <v>76.65</v>
      </c>
      <c r="I455" s="166"/>
      <c r="J455" s="167" t="n">
        <f aca="false">ROUND(I455*H455,2)</f>
        <v>0</v>
      </c>
      <c r="K455" s="163" t="s">
        <v>143</v>
      </c>
      <c r="L455" s="23"/>
      <c r="M455" s="168"/>
      <c r="N455" s="169" t="s">
        <v>40</v>
      </c>
      <c r="O455" s="60"/>
      <c r="P455" s="170" t="n">
        <f aca="false">O455*H455</f>
        <v>0</v>
      </c>
      <c r="Q455" s="170" t="n">
        <v>0</v>
      </c>
      <c r="R455" s="170" t="n">
        <f aca="false">Q455*H455</f>
        <v>0</v>
      </c>
      <c r="S455" s="170" t="n">
        <v>0</v>
      </c>
      <c r="T455" s="171" t="n">
        <f aca="false">S455*H455</f>
        <v>0</v>
      </c>
      <c r="U455" s="22"/>
      <c r="V455" s="22"/>
      <c r="W455" s="22"/>
      <c r="X455" s="22"/>
      <c r="Y455" s="22"/>
      <c r="Z455" s="22"/>
      <c r="AA455" s="22"/>
      <c r="AB455" s="22"/>
      <c r="AC455" s="22"/>
      <c r="AD455" s="22"/>
      <c r="AE455" s="22"/>
      <c r="AR455" s="172" t="s">
        <v>217</v>
      </c>
      <c r="AT455" s="172" t="s">
        <v>132</v>
      </c>
      <c r="AU455" s="172" t="s">
        <v>82</v>
      </c>
      <c r="AY455" s="3" t="s">
        <v>130</v>
      </c>
      <c r="BE455" s="173" t="n">
        <f aca="false">IF(N455="základní",J455,0)</f>
        <v>0</v>
      </c>
      <c r="BF455" s="173" t="n">
        <f aca="false">IF(N455="snížená",J455,0)</f>
        <v>0</v>
      </c>
      <c r="BG455" s="173" t="n">
        <f aca="false">IF(N455="zákl. přenesená",J455,0)</f>
        <v>0</v>
      </c>
      <c r="BH455" s="173" t="n">
        <f aca="false">IF(N455="sníž. přenesená",J455,0)</f>
        <v>0</v>
      </c>
      <c r="BI455" s="173" t="n">
        <f aca="false">IF(N455="nulová",J455,0)</f>
        <v>0</v>
      </c>
      <c r="BJ455" s="3" t="s">
        <v>80</v>
      </c>
      <c r="BK455" s="173" t="n">
        <f aca="false">ROUND(I455*H455,2)</f>
        <v>0</v>
      </c>
      <c r="BL455" s="3" t="s">
        <v>217</v>
      </c>
      <c r="BM455" s="172" t="s">
        <v>867</v>
      </c>
    </row>
    <row r="456" s="27" customFormat="true" ht="16.5" hidden="false" customHeight="true" outlineLevel="0" collapsed="false">
      <c r="A456" s="22"/>
      <c r="B456" s="160"/>
      <c r="C456" s="214" t="s">
        <v>868</v>
      </c>
      <c r="D456" s="214" t="s">
        <v>132</v>
      </c>
      <c r="E456" s="215" t="s">
        <v>869</v>
      </c>
      <c r="F456" s="194" t="s">
        <v>870</v>
      </c>
      <c r="G456" s="164" t="s">
        <v>309</v>
      </c>
      <c r="H456" s="165" t="n">
        <v>68.2</v>
      </c>
      <c r="I456" s="166"/>
      <c r="J456" s="167" t="n">
        <f aca="false">ROUND(I456*H456,2)</f>
        <v>0</v>
      </c>
      <c r="K456" s="163" t="s">
        <v>143</v>
      </c>
      <c r="L456" s="23"/>
      <c r="M456" s="168"/>
      <c r="N456" s="169" t="s">
        <v>40</v>
      </c>
      <c r="O456" s="60"/>
      <c r="P456" s="170" t="n">
        <f aca="false">O456*H456</f>
        <v>0</v>
      </c>
      <c r="Q456" s="170" t="n">
        <v>3E-005</v>
      </c>
      <c r="R456" s="170" t="n">
        <f aca="false">Q456*H456</f>
        <v>0.002046</v>
      </c>
      <c r="S456" s="170" t="n">
        <v>0</v>
      </c>
      <c r="T456" s="171" t="n">
        <f aca="false">S456*H456</f>
        <v>0</v>
      </c>
      <c r="U456" s="22"/>
      <c r="V456" s="22"/>
      <c r="W456" s="22"/>
      <c r="X456" s="22"/>
      <c r="Y456" s="22"/>
      <c r="Z456" s="22"/>
      <c r="AA456" s="22"/>
      <c r="AB456" s="22"/>
      <c r="AC456" s="22"/>
      <c r="AD456" s="22"/>
      <c r="AE456" s="22"/>
      <c r="AR456" s="172" t="s">
        <v>217</v>
      </c>
      <c r="AT456" s="172" t="s">
        <v>132</v>
      </c>
      <c r="AU456" s="172" t="s">
        <v>82</v>
      </c>
      <c r="AY456" s="3" t="s">
        <v>130</v>
      </c>
      <c r="BE456" s="173" t="n">
        <f aca="false">IF(N456="základní",J456,0)</f>
        <v>0</v>
      </c>
      <c r="BF456" s="173" t="n">
        <f aca="false">IF(N456="snížená",J456,0)</f>
        <v>0</v>
      </c>
      <c r="BG456" s="173" t="n">
        <f aca="false">IF(N456="zákl. přenesená",J456,0)</f>
        <v>0</v>
      </c>
      <c r="BH456" s="173" t="n">
        <f aca="false">IF(N456="sníž. přenesená",J456,0)</f>
        <v>0</v>
      </c>
      <c r="BI456" s="173" t="n">
        <f aca="false">IF(N456="nulová",J456,0)</f>
        <v>0</v>
      </c>
      <c r="BJ456" s="3" t="s">
        <v>80</v>
      </c>
      <c r="BK456" s="173" t="n">
        <f aca="false">ROUND(I456*H456,2)</f>
        <v>0</v>
      </c>
      <c r="BL456" s="3" t="s">
        <v>217</v>
      </c>
      <c r="BM456" s="172" t="s">
        <v>871</v>
      </c>
    </row>
    <row r="457" s="174" customFormat="true" ht="12.8" hidden="false" customHeight="false" outlineLevel="0" collapsed="false">
      <c r="B457" s="175"/>
      <c r="D457" s="110" t="s">
        <v>145</v>
      </c>
      <c r="E457" s="177"/>
      <c r="F457" s="178" t="s">
        <v>872</v>
      </c>
      <c r="H457" s="179" t="n">
        <v>43.75</v>
      </c>
      <c r="I457" s="180"/>
      <c r="L457" s="175"/>
      <c r="M457" s="181"/>
      <c r="N457" s="182"/>
      <c r="O457" s="182"/>
      <c r="P457" s="182"/>
      <c r="Q457" s="182"/>
      <c r="R457" s="182"/>
      <c r="S457" s="182"/>
      <c r="T457" s="183"/>
      <c r="AT457" s="177" t="s">
        <v>145</v>
      </c>
      <c r="AU457" s="177" t="s">
        <v>82</v>
      </c>
      <c r="AV457" s="174" t="s">
        <v>82</v>
      </c>
      <c r="AW457" s="174" t="s">
        <v>31</v>
      </c>
      <c r="AX457" s="174" t="s">
        <v>75</v>
      </c>
      <c r="AY457" s="177" t="s">
        <v>130</v>
      </c>
    </row>
    <row r="458" s="174" customFormat="true" ht="12.8" hidden="false" customHeight="false" outlineLevel="0" collapsed="false">
      <c r="B458" s="175"/>
      <c r="D458" s="110" t="s">
        <v>145</v>
      </c>
      <c r="E458" s="177"/>
      <c r="F458" s="178" t="s">
        <v>873</v>
      </c>
      <c r="H458" s="179" t="n">
        <v>16.45</v>
      </c>
      <c r="I458" s="180"/>
      <c r="L458" s="175"/>
      <c r="M458" s="181"/>
      <c r="N458" s="182"/>
      <c r="O458" s="182"/>
      <c r="P458" s="182"/>
      <c r="Q458" s="182"/>
      <c r="R458" s="182"/>
      <c r="S458" s="182"/>
      <c r="T458" s="183"/>
      <c r="AT458" s="177" t="s">
        <v>145</v>
      </c>
      <c r="AU458" s="177" t="s">
        <v>82</v>
      </c>
      <c r="AV458" s="174" t="s">
        <v>82</v>
      </c>
      <c r="AW458" s="174" t="s">
        <v>31</v>
      </c>
      <c r="AX458" s="174" t="s">
        <v>75</v>
      </c>
      <c r="AY458" s="177" t="s">
        <v>130</v>
      </c>
    </row>
    <row r="459" s="174" customFormat="true" ht="12.8" hidden="false" customHeight="false" outlineLevel="0" collapsed="false">
      <c r="B459" s="175"/>
      <c r="D459" s="110" t="s">
        <v>145</v>
      </c>
      <c r="E459" s="177"/>
      <c r="F459" s="178" t="s">
        <v>874</v>
      </c>
      <c r="H459" s="179" t="n">
        <v>8</v>
      </c>
      <c r="I459" s="180"/>
      <c r="L459" s="175"/>
      <c r="M459" s="181"/>
      <c r="N459" s="182"/>
      <c r="O459" s="182"/>
      <c r="P459" s="182"/>
      <c r="Q459" s="182"/>
      <c r="R459" s="182"/>
      <c r="S459" s="182"/>
      <c r="T459" s="183"/>
      <c r="AT459" s="177" t="s">
        <v>145</v>
      </c>
      <c r="AU459" s="177" t="s">
        <v>82</v>
      </c>
      <c r="AV459" s="174" t="s">
        <v>82</v>
      </c>
      <c r="AW459" s="174" t="s">
        <v>31</v>
      </c>
      <c r="AX459" s="174" t="s">
        <v>75</v>
      </c>
      <c r="AY459" s="177" t="s">
        <v>130</v>
      </c>
    </row>
    <row r="460" s="204" customFormat="true" ht="12.8" hidden="false" customHeight="false" outlineLevel="0" collapsed="false">
      <c r="B460" s="205"/>
      <c r="D460" s="110" t="s">
        <v>145</v>
      </c>
      <c r="E460" s="206"/>
      <c r="F460" s="207" t="s">
        <v>173</v>
      </c>
      <c r="H460" s="208" t="n">
        <v>68.2</v>
      </c>
      <c r="I460" s="209"/>
      <c r="L460" s="205"/>
      <c r="M460" s="210"/>
      <c r="N460" s="211"/>
      <c r="O460" s="211"/>
      <c r="P460" s="211"/>
      <c r="Q460" s="211"/>
      <c r="R460" s="211"/>
      <c r="S460" s="211"/>
      <c r="T460" s="212"/>
      <c r="AT460" s="206" t="s">
        <v>145</v>
      </c>
      <c r="AU460" s="206" t="s">
        <v>82</v>
      </c>
      <c r="AV460" s="204" t="s">
        <v>136</v>
      </c>
      <c r="AW460" s="204" t="s">
        <v>31</v>
      </c>
      <c r="AX460" s="204" t="s">
        <v>80</v>
      </c>
      <c r="AY460" s="206" t="s">
        <v>130</v>
      </c>
    </row>
    <row r="461" s="27" customFormat="true" ht="33" hidden="false" customHeight="true" outlineLevel="0" collapsed="false">
      <c r="A461" s="22"/>
      <c r="B461" s="160"/>
      <c r="C461" s="214" t="s">
        <v>875</v>
      </c>
      <c r="D461" s="214" t="s">
        <v>132</v>
      </c>
      <c r="E461" s="215" t="s">
        <v>876</v>
      </c>
      <c r="F461" s="194" t="s">
        <v>877</v>
      </c>
      <c r="G461" s="164" t="s">
        <v>155</v>
      </c>
      <c r="H461" s="165" t="n">
        <v>5</v>
      </c>
      <c r="I461" s="166"/>
      <c r="J461" s="167" t="n">
        <f aca="false">ROUND(I461*H461,2)</f>
        <v>0</v>
      </c>
      <c r="K461" s="163"/>
      <c r="L461" s="23"/>
      <c r="M461" s="168"/>
      <c r="N461" s="169" t="s">
        <v>40</v>
      </c>
      <c r="O461" s="60"/>
      <c r="P461" s="170" t="n">
        <f aca="false">O461*H461</f>
        <v>0</v>
      </c>
      <c r="Q461" s="170" t="n">
        <v>0.00098</v>
      </c>
      <c r="R461" s="170" t="n">
        <f aca="false">Q461*H461</f>
        <v>0.0049</v>
      </c>
      <c r="S461" s="170" t="n">
        <v>0</v>
      </c>
      <c r="T461" s="171" t="n">
        <f aca="false">S461*H461</f>
        <v>0</v>
      </c>
      <c r="U461" s="22"/>
      <c r="V461" s="22"/>
      <c r="W461" s="22"/>
      <c r="X461" s="22"/>
      <c r="Y461" s="22"/>
      <c r="Z461" s="22"/>
      <c r="AA461" s="22"/>
      <c r="AB461" s="22"/>
      <c r="AC461" s="22"/>
      <c r="AD461" s="22"/>
      <c r="AE461" s="22"/>
      <c r="AR461" s="172" t="s">
        <v>217</v>
      </c>
      <c r="AT461" s="172" t="s">
        <v>132</v>
      </c>
      <c r="AU461" s="172" t="s">
        <v>82</v>
      </c>
      <c r="AY461" s="3" t="s">
        <v>130</v>
      </c>
      <c r="BE461" s="173" t="n">
        <f aca="false">IF(N461="základní",J461,0)</f>
        <v>0</v>
      </c>
      <c r="BF461" s="173" t="n">
        <f aca="false">IF(N461="snížená",J461,0)</f>
        <v>0</v>
      </c>
      <c r="BG461" s="173" t="n">
        <f aca="false">IF(N461="zákl. přenesená",J461,0)</f>
        <v>0</v>
      </c>
      <c r="BH461" s="173" t="n">
        <f aca="false">IF(N461="sníž. přenesená",J461,0)</f>
        <v>0</v>
      </c>
      <c r="BI461" s="173" t="n">
        <f aca="false">IF(N461="nulová",J461,0)</f>
        <v>0</v>
      </c>
      <c r="BJ461" s="3" t="s">
        <v>80</v>
      </c>
      <c r="BK461" s="173" t="n">
        <f aca="false">ROUND(I461*H461,2)</f>
        <v>0</v>
      </c>
      <c r="BL461" s="3" t="s">
        <v>217</v>
      </c>
      <c r="BM461" s="172" t="s">
        <v>878</v>
      </c>
    </row>
    <row r="462" s="27" customFormat="true" ht="24.15" hidden="false" customHeight="true" outlineLevel="0" collapsed="false">
      <c r="A462" s="22"/>
      <c r="B462" s="160"/>
      <c r="C462" s="214" t="s">
        <v>879</v>
      </c>
      <c r="D462" s="214" t="s">
        <v>132</v>
      </c>
      <c r="E462" s="215" t="s">
        <v>880</v>
      </c>
      <c r="F462" s="194" t="s">
        <v>881</v>
      </c>
      <c r="G462" s="164" t="s">
        <v>420</v>
      </c>
      <c r="H462" s="213"/>
      <c r="I462" s="166"/>
      <c r="J462" s="167" t="n">
        <f aca="false">ROUND(I462*H462,2)</f>
        <v>0</v>
      </c>
      <c r="K462" s="163" t="s">
        <v>143</v>
      </c>
      <c r="L462" s="23"/>
      <c r="M462" s="168"/>
      <c r="N462" s="169" t="s">
        <v>40</v>
      </c>
      <c r="O462" s="60"/>
      <c r="P462" s="170" t="n">
        <f aca="false">O462*H462</f>
        <v>0</v>
      </c>
      <c r="Q462" s="170" t="n">
        <v>0</v>
      </c>
      <c r="R462" s="170" t="n">
        <f aca="false">Q462*H462</f>
        <v>0</v>
      </c>
      <c r="S462" s="170" t="n">
        <v>0</v>
      </c>
      <c r="T462" s="171" t="n">
        <f aca="false">S462*H462</f>
        <v>0</v>
      </c>
      <c r="U462" s="22"/>
      <c r="V462" s="22"/>
      <c r="W462" s="22"/>
      <c r="X462" s="22"/>
      <c r="Y462" s="22"/>
      <c r="Z462" s="22"/>
      <c r="AA462" s="22"/>
      <c r="AB462" s="22"/>
      <c r="AC462" s="22"/>
      <c r="AD462" s="22"/>
      <c r="AE462" s="22"/>
      <c r="AR462" s="172" t="s">
        <v>217</v>
      </c>
      <c r="AT462" s="172" t="s">
        <v>132</v>
      </c>
      <c r="AU462" s="172" t="s">
        <v>82</v>
      </c>
      <c r="AY462" s="3" t="s">
        <v>130</v>
      </c>
      <c r="BE462" s="173" t="n">
        <f aca="false">IF(N462="základní",J462,0)</f>
        <v>0</v>
      </c>
      <c r="BF462" s="173" t="n">
        <f aca="false">IF(N462="snížená",J462,0)</f>
        <v>0</v>
      </c>
      <c r="BG462" s="173" t="n">
        <f aca="false">IF(N462="zákl. přenesená",J462,0)</f>
        <v>0</v>
      </c>
      <c r="BH462" s="173" t="n">
        <f aca="false">IF(N462="sníž. přenesená",J462,0)</f>
        <v>0</v>
      </c>
      <c r="BI462" s="173" t="n">
        <f aca="false">IF(N462="nulová",J462,0)</f>
        <v>0</v>
      </c>
      <c r="BJ462" s="3" t="s">
        <v>80</v>
      </c>
      <c r="BK462" s="173" t="n">
        <f aca="false">ROUND(I462*H462,2)</f>
        <v>0</v>
      </c>
      <c r="BL462" s="3" t="s">
        <v>217</v>
      </c>
      <c r="BM462" s="172" t="s">
        <v>882</v>
      </c>
    </row>
    <row r="463" s="146" customFormat="true" ht="22.8" hidden="false" customHeight="true" outlineLevel="0" collapsed="false">
      <c r="B463" s="147"/>
      <c r="D463" s="148" t="s">
        <v>74</v>
      </c>
      <c r="E463" s="148" t="s">
        <v>883</v>
      </c>
      <c r="F463" s="148" t="s">
        <v>884</v>
      </c>
      <c r="I463" s="150"/>
      <c r="J463" s="159" t="n">
        <f aca="false">BK463</f>
        <v>0</v>
      </c>
      <c r="L463" s="147"/>
      <c r="M463" s="152"/>
      <c r="N463" s="153"/>
      <c r="O463" s="153"/>
      <c r="P463" s="154" t="n">
        <f aca="false">SUM(P464:P471)</f>
        <v>0</v>
      </c>
      <c r="Q463" s="153"/>
      <c r="R463" s="154" t="n">
        <f aca="false">SUM(R464:R471)</f>
        <v>0.0039505</v>
      </c>
      <c r="S463" s="153"/>
      <c r="T463" s="155" t="n">
        <f aca="false">SUM(T464:T471)</f>
        <v>0</v>
      </c>
      <c r="AR463" s="148" t="s">
        <v>82</v>
      </c>
      <c r="AT463" s="156" t="s">
        <v>74</v>
      </c>
      <c r="AU463" s="156" t="s">
        <v>80</v>
      </c>
      <c r="AY463" s="148" t="s">
        <v>130</v>
      </c>
      <c r="BK463" s="157" t="n">
        <f aca="false">SUM(BK464:BK471)</f>
        <v>0</v>
      </c>
    </row>
    <row r="464" s="27" customFormat="true" ht="24.15" hidden="false" customHeight="true" outlineLevel="0" collapsed="false">
      <c r="A464" s="22"/>
      <c r="B464" s="160"/>
      <c r="C464" s="214" t="s">
        <v>885</v>
      </c>
      <c r="D464" s="214" t="s">
        <v>132</v>
      </c>
      <c r="E464" s="215" t="s">
        <v>886</v>
      </c>
      <c r="F464" s="194" t="s">
        <v>887</v>
      </c>
      <c r="G464" s="164" t="s">
        <v>162</v>
      </c>
      <c r="H464" s="165" t="n">
        <v>7.15</v>
      </c>
      <c r="I464" s="166"/>
      <c r="J464" s="167" t="n">
        <f aca="false">ROUND(I464*H464,2)</f>
        <v>0</v>
      </c>
      <c r="K464" s="163" t="s">
        <v>143</v>
      </c>
      <c r="L464" s="23"/>
      <c r="M464" s="168"/>
      <c r="N464" s="169" t="s">
        <v>40</v>
      </c>
      <c r="O464" s="60"/>
      <c r="P464" s="170" t="n">
        <f aca="false">O464*H464</f>
        <v>0</v>
      </c>
      <c r="Q464" s="170" t="n">
        <v>8E-005</v>
      </c>
      <c r="R464" s="170" t="n">
        <f aca="false">Q464*H464</f>
        <v>0.000572</v>
      </c>
      <c r="S464" s="170" t="n">
        <v>0</v>
      </c>
      <c r="T464" s="171" t="n">
        <f aca="false">S464*H464</f>
        <v>0</v>
      </c>
      <c r="U464" s="22"/>
      <c r="V464" s="22"/>
      <c r="W464" s="22"/>
      <c r="X464" s="22"/>
      <c r="Y464" s="22"/>
      <c r="Z464" s="22"/>
      <c r="AA464" s="22"/>
      <c r="AB464" s="22"/>
      <c r="AC464" s="22"/>
      <c r="AD464" s="22"/>
      <c r="AE464" s="22"/>
      <c r="AR464" s="172" t="s">
        <v>217</v>
      </c>
      <c r="AT464" s="172" t="s">
        <v>132</v>
      </c>
      <c r="AU464" s="172" t="s">
        <v>82</v>
      </c>
      <c r="AY464" s="3" t="s">
        <v>130</v>
      </c>
      <c r="BE464" s="173" t="n">
        <f aca="false">IF(N464="základní",J464,0)</f>
        <v>0</v>
      </c>
      <c r="BF464" s="173" t="n">
        <f aca="false">IF(N464="snížená",J464,0)</f>
        <v>0</v>
      </c>
      <c r="BG464" s="173" t="n">
        <f aca="false">IF(N464="zákl. přenesená",J464,0)</f>
        <v>0</v>
      </c>
      <c r="BH464" s="173" t="n">
        <f aca="false">IF(N464="sníž. přenesená",J464,0)</f>
        <v>0</v>
      </c>
      <c r="BI464" s="173" t="n">
        <f aca="false">IF(N464="nulová",J464,0)</f>
        <v>0</v>
      </c>
      <c r="BJ464" s="3" t="s">
        <v>80</v>
      </c>
      <c r="BK464" s="173" t="n">
        <f aca="false">ROUND(I464*H464,2)</f>
        <v>0</v>
      </c>
      <c r="BL464" s="3" t="s">
        <v>217</v>
      </c>
      <c r="BM464" s="172" t="s">
        <v>888</v>
      </c>
    </row>
    <row r="465" s="174" customFormat="true" ht="12.8" hidden="false" customHeight="false" outlineLevel="0" collapsed="false">
      <c r="B465" s="175"/>
      <c r="D465" s="110" t="s">
        <v>145</v>
      </c>
      <c r="E465" s="177"/>
      <c r="F465" s="178" t="s">
        <v>889</v>
      </c>
      <c r="H465" s="179" t="n">
        <v>7.15</v>
      </c>
      <c r="I465" s="180"/>
      <c r="L465" s="175"/>
      <c r="M465" s="181"/>
      <c r="N465" s="182"/>
      <c r="O465" s="182"/>
      <c r="P465" s="182"/>
      <c r="Q465" s="182"/>
      <c r="R465" s="182"/>
      <c r="S465" s="182"/>
      <c r="T465" s="183"/>
      <c r="AT465" s="177" t="s">
        <v>145</v>
      </c>
      <c r="AU465" s="177" t="s">
        <v>82</v>
      </c>
      <c r="AV465" s="174" t="s">
        <v>82</v>
      </c>
      <c r="AW465" s="174" t="s">
        <v>31</v>
      </c>
      <c r="AX465" s="174" t="s">
        <v>80</v>
      </c>
      <c r="AY465" s="177" t="s">
        <v>130</v>
      </c>
    </row>
    <row r="466" s="27" customFormat="true" ht="24.15" hidden="false" customHeight="true" outlineLevel="0" collapsed="false">
      <c r="A466" s="22"/>
      <c r="B466" s="160"/>
      <c r="C466" s="214" t="s">
        <v>890</v>
      </c>
      <c r="D466" s="214" t="s">
        <v>132</v>
      </c>
      <c r="E466" s="215" t="s">
        <v>891</v>
      </c>
      <c r="F466" s="194" t="s">
        <v>892</v>
      </c>
      <c r="G466" s="164" t="s">
        <v>162</v>
      </c>
      <c r="H466" s="165" t="n">
        <v>5.95</v>
      </c>
      <c r="I466" s="166"/>
      <c r="J466" s="167" t="n">
        <f aca="false">ROUND(I466*H466,2)</f>
        <v>0</v>
      </c>
      <c r="K466" s="163" t="s">
        <v>143</v>
      </c>
      <c r="L466" s="23"/>
      <c r="M466" s="168"/>
      <c r="N466" s="169" t="s">
        <v>40</v>
      </c>
      <c r="O466" s="60"/>
      <c r="P466" s="170" t="n">
        <f aca="false">O466*H466</f>
        <v>0</v>
      </c>
      <c r="Q466" s="170" t="n">
        <v>6E-005</v>
      </c>
      <c r="R466" s="170" t="n">
        <f aca="false">Q466*H466</f>
        <v>0.000357</v>
      </c>
      <c r="S466" s="170" t="n">
        <v>0</v>
      </c>
      <c r="T466" s="171" t="n">
        <f aca="false">S466*H466</f>
        <v>0</v>
      </c>
      <c r="U466" s="22"/>
      <c r="V466" s="22"/>
      <c r="W466" s="22"/>
      <c r="X466" s="22"/>
      <c r="Y466" s="22"/>
      <c r="Z466" s="22"/>
      <c r="AA466" s="22"/>
      <c r="AB466" s="22"/>
      <c r="AC466" s="22"/>
      <c r="AD466" s="22"/>
      <c r="AE466" s="22"/>
      <c r="AR466" s="172" t="s">
        <v>217</v>
      </c>
      <c r="AT466" s="172" t="s">
        <v>132</v>
      </c>
      <c r="AU466" s="172" t="s">
        <v>82</v>
      </c>
      <c r="AY466" s="3" t="s">
        <v>130</v>
      </c>
      <c r="BE466" s="173" t="n">
        <f aca="false">IF(N466="základní",J466,0)</f>
        <v>0</v>
      </c>
      <c r="BF466" s="173" t="n">
        <f aca="false">IF(N466="snížená",J466,0)</f>
        <v>0</v>
      </c>
      <c r="BG466" s="173" t="n">
        <f aca="false">IF(N466="zákl. přenesená",J466,0)</f>
        <v>0</v>
      </c>
      <c r="BH466" s="173" t="n">
        <f aca="false">IF(N466="sníž. přenesená",J466,0)</f>
        <v>0</v>
      </c>
      <c r="BI466" s="173" t="n">
        <f aca="false">IF(N466="nulová",J466,0)</f>
        <v>0</v>
      </c>
      <c r="BJ466" s="3" t="s">
        <v>80</v>
      </c>
      <c r="BK466" s="173" t="n">
        <f aca="false">ROUND(I466*H466,2)</f>
        <v>0</v>
      </c>
      <c r="BL466" s="3" t="s">
        <v>217</v>
      </c>
      <c r="BM466" s="172" t="s">
        <v>893</v>
      </c>
    </row>
    <row r="467" s="174" customFormat="true" ht="12.8" hidden="false" customHeight="false" outlineLevel="0" collapsed="false">
      <c r="B467" s="175"/>
      <c r="D467" s="110" t="s">
        <v>145</v>
      </c>
      <c r="E467" s="177"/>
      <c r="F467" s="178" t="s">
        <v>894</v>
      </c>
      <c r="H467" s="179" t="n">
        <v>5.95</v>
      </c>
      <c r="I467" s="180"/>
      <c r="L467" s="175"/>
      <c r="M467" s="181"/>
      <c r="N467" s="182"/>
      <c r="O467" s="182"/>
      <c r="P467" s="182"/>
      <c r="Q467" s="182"/>
      <c r="R467" s="182"/>
      <c r="S467" s="182"/>
      <c r="T467" s="183"/>
      <c r="AT467" s="177" t="s">
        <v>145</v>
      </c>
      <c r="AU467" s="177" t="s">
        <v>82</v>
      </c>
      <c r="AV467" s="174" t="s">
        <v>82</v>
      </c>
      <c r="AW467" s="174" t="s">
        <v>31</v>
      </c>
      <c r="AX467" s="174" t="s">
        <v>80</v>
      </c>
      <c r="AY467" s="177" t="s">
        <v>130</v>
      </c>
    </row>
    <row r="468" s="27" customFormat="true" ht="24.15" hidden="false" customHeight="true" outlineLevel="0" collapsed="false">
      <c r="A468" s="22"/>
      <c r="B468" s="160"/>
      <c r="C468" s="214" t="s">
        <v>895</v>
      </c>
      <c r="D468" s="214" t="s">
        <v>132</v>
      </c>
      <c r="E468" s="215" t="s">
        <v>896</v>
      </c>
      <c r="F468" s="194" t="s">
        <v>897</v>
      </c>
      <c r="G468" s="164" t="s">
        <v>162</v>
      </c>
      <c r="H468" s="165" t="n">
        <v>7.15</v>
      </c>
      <c r="I468" s="166"/>
      <c r="J468" s="167" t="n">
        <f aca="false">ROUND(I468*H468,2)</f>
        <v>0</v>
      </c>
      <c r="K468" s="163" t="s">
        <v>143</v>
      </c>
      <c r="L468" s="23"/>
      <c r="M468" s="168"/>
      <c r="N468" s="169" t="s">
        <v>40</v>
      </c>
      <c r="O468" s="60"/>
      <c r="P468" s="170" t="n">
        <f aca="false">O468*H468</f>
        <v>0</v>
      </c>
      <c r="Q468" s="170" t="n">
        <v>0.00017</v>
      </c>
      <c r="R468" s="170" t="n">
        <f aca="false">Q468*H468</f>
        <v>0.0012155</v>
      </c>
      <c r="S468" s="170" t="n">
        <v>0</v>
      </c>
      <c r="T468" s="171" t="n">
        <f aca="false">S468*H468</f>
        <v>0</v>
      </c>
      <c r="U468" s="22"/>
      <c r="V468" s="22"/>
      <c r="W468" s="22"/>
      <c r="X468" s="22"/>
      <c r="Y468" s="22"/>
      <c r="Z468" s="22"/>
      <c r="AA468" s="22"/>
      <c r="AB468" s="22"/>
      <c r="AC468" s="22"/>
      <c r="AD468" s="22"/>
      <c r="AE468" s="22"/>
      <c r="AR468" s="172" t="s">
        <v>217</v>
      </c>
      <c r="AT468" s="172" t="s">
        <v>132</v>
      </c>
      <c r="AU468" s="172" t="s">
        <v>82</v>
      </c>
      <c r="AY468" s="3" t="s">
        <v>130</v>
      </c>
      <c r="BE468" s="173" t="n">
        <f aca="false">IF(N468="základní",J468,0)</f>
        <v>0</v>
      </c>
      <c r="BF468" s="173" t="n">
        <f aca="false">IF(N468="snížená",J468,0)</f>
        <v>0</v>
      </c>
      <c r="BG468" s="173" t="n">
        <f aca="false">IF(N468="zákl. přenesená",J468,0)</f>
        <v>0</v>
      </c>
      <c r="BH468" s="173" t="n">
        <f aca="false">IF(N468="sníž. přenesená",J468,0)</f>
        <v>0</v>
      </c>
      <c r="BI468" s="173" t="n">
        <f aca="false">IF(N468="nulová",J468,0)</f>
        <v>0</v>
      </c>
      <c r="BJ468" s="3" t="s">
        <v>80</v>
      </c>
      <c r="BK468" s="173" t="n">
        <f aca="false">ROUND(I468*H468,2)</f>
        <v>0</v>
      </c>
      <c r="BL468" s="3" t="s">
        <v>217</v>
      </c>
      <c r="BM468" s="172" t="s">
        <v>898</v>
      </c>
    </row>
    <row r="469" s="27" customFormat="true" ht="24.15" hidden="false" customHeight="true" outlineLevel="0" collapsed="false">
      <c r="A469" s="22"/>
      <c r="B469" s="160"/>
      <c r="C469" s="214" t="s">
        <v>899</v>
      </c>
      <c r="D469" s="214" t="s">
        <v>132</v>
      </c>
      <c r="E469" s="215" t="s">
        <v>900</v>
      </c>
      <c r="F469" s="194" t="s">
        <v>901</v>
      </c>
      <c r="G469" s="164" t="s">
        <v>162</v>
      </c>
      <c r="H469" s="165" t="n">
        <v>7.15</v>
      </c>
      <c r="I469" s="166"/>
      <c r="J469" s="167" t="n">
        <f aca="false">ROUND(I469*H469,2)</f>
        <v>0</v>
      </c>
      <c r="K469" s="163" t="s">
        <v>143</v>
      </c>
      <c r="L469" s="23"/>
      <c r="M469" s="168"/>
      <c r="N469" s="169" t="s">
        <v>40</v>
      </c>
      <c r="O469" s="60"/>
      <c r="P469" s="170" t="n">
        <f aca="false">O469*H469</f>
        <v>0</v>
      </c>
      <c r="Q469" s="170" t="n">
        <v>0.00012</v>
      </c>
      <c r="R469" s="170" t="n">
        <f aca="false">Q469*H469</f>
        <v>0.000858</v>
      </c>
      <c r="S469" s="170" t="n">
        <v>0</v>
      </c>
      <c r="T469" s="171" t="n">
        <f aca="false">S469*H469</f>
        <v>0</v>
      </c>
      <c r="U469" s="22"/>
      <c r="V469" s="22"/>
      <c r="W469" s="22"/>
      <c r="X469" s="22"/>
      <c r="Y469" s="22"/>
      <c r="Z469" s="22"/>
      <c r="AA469" s="22"/>
      <c r="AB469" s="22"/>
      <c r="AC469" s="22"/>
      <c r="AD469" s="22"/>
      <c r="AE469" s="22"/>
      <c r="AR469" s="172" t="s">
        <v>217</v>
      </c>
      <c r="AT469" s="172" t="s">
        <v>132</v>
      </c>
      <c r="AU469" s="172" t="s">
        <v>82</v>
      </c>
      <c r="AY469" s="3" t="s">
        <v>130</v>
      </c>
      <c r="BE469" s="173" t="n">
        <f aca="false">IF(N469="základní",J469,0)</f>
        <v>0</v>
      </c>
      <c r="BF469" s="173" t="n">
        <f aca="false">IF(N469="snížená",J469,0)</f>
        <v>0</v>
      </c>
      <c r="BG469" s="173" t="n">
        <f aca="false">IF(N469="zákl. přenesená",J469,0)</f>
        <v>0</v>
      </c>
      <c r="BH469" s="173" t="n">
        <f aca="false">IF(N469="sníž. přenesená",J469,0)</f>
        <v>0</v>
      </c>
      <c r="BI469" s="173" t="n">
        <f aca="false">IF(N469="nulová",J469,0)</f>
        <v>0</v>
      </c>
      <c r="BJ469" s="3" t="s">
        <v>80</v>
      </c>
      <c r="BK469" s="173" t="n">
        <f aca="false">ROUND(I469*H469,2)</f>
        <v>0</v>
      </c>
      <c r="BL469" s="3" t="s">
        <v>217</v>
      </c>
      <c r="BM469" s="172" t="s">
        <v>902</v>
      </c>
    </row>
    <row r="470" s="27" customFormat="true" ht="24.15" hidden="false" customHeight="true" outlineLevel="0" collapsed="false">
      <c r="A470" s="22"/>
      <c r="B470" s="160"/>
      <c r="C470" s="214" t="s">
        <v>903</v>
      </c>
      <c r="D470" s="214" t="s">
        <v>132</v>
      </c>
      <c r="E470" s="215" t="s">
        <v>904</v>
      </c>
      <c r="F470" s="194" t="s">
        <v>905</v>
      </c>
      <c r="G470" s="164" t="s">
        <v>162</v>
      </c>
      <c r="H470" s="165" t="n">
        <v>7.15</v>
      </c>
      <c r="I470" s="166"/>
      <c r="J470" s="167" t="n">
        <f aca="false">ROUND(I470*H470,2)</f>
        <v>0</v>
      </c>
      <c r="K470" s="163" t="s">
        <v>143</v>
      </c>
      <c r="L470" s="23"/>
      <c r="M470" s="168"/>
      <c r="N470" s="169" t="s">
        <v>40</v>
      </c>
      <c r="O470" s="60"/>
      <c r="P470" s="170" t="n">
        <f aca="false">O470*H470</f>
        <v>0</v>
      </c>
      <c r="Q470" s="170" t="n">
        <v>0.00012</v>
      </c>
      <c r="R470" s="170" t="n">
        <f aca="false">Q470*H470</f>
        <v>0.000858</v>
      </c>
      <c r="S470" s="170" t="n">
        <v>0</v>
      </c>
      <c r="T470" s="171" t="n">
        <f aca="false">S470*H470</f>
        <v>0</v>
      </c>
      <c r="U470" s="22"/>
      <c r="V470" s="22"/>
      <c r="W470" s="22"/>
      <c r="X470" s="22"/>
      <c r="Y470" s="22"/>
      <c r="Z470" s="22"/>
      <c r="AA470" s="22"/>
      <c r="AB470" s="22"/>
      <c r="AC470" s="22"/>
      <c r="AD470" s="22"/>
      <c r="AE470" s="22"/>
      <c r="AR470" s="172" t="s">
        <v>217</v>
      </c>
      <c r="AT470" s="172" t="s">
        <v>132</v>
      </c>
      <c r="AU470" s="172" t="s">
        <v>82</v>
      </c>
      <c r="AY470" s="3" t="s">
        <v>130</v>
      </c>
      <c r="BE470" s="173" t="n">
        <f aca="false">IF(N470="základní",J470,0)</f>
        <v>0</v>
      </c>
      <c r="BF470" s="173" t="n">
        <f aca="false">IF(N470="snížená",J470,0)</f>
        <v>0</v>
      </c>
      <c r="BG470" s="173" t="n">
        <f aca="false">IF(N470="zákl. přenesená",J470,0)</f>
        <v>0</v>
      </c>
      <c r="BH470" s="173" t="n">
        <f aca="false">IF(N470="sníž. přenesená",J470,0)</f>
        <v>0</v>
      </c>
      <c r="BI470" s="173" t="n">
        <f aca="false">IF(N470="nulová",J470,0)</f>
        <v>0</v>
      </c>
      <c r="BJ470" s="3" t="s">
        <v>80</v>
      </c>
      <c r="BK470" s="173" t="n">
        <f aca="false">ROUND(I470*H470,2)</f>
        <v>0</v>
      </c>
      <c r="BL470" s="3" t="s">
        <v>217</v>
      </c>
      <c r="BM470" s="172" t="s">
        <v>906</v>
      </c>
    </row>
    <row r="471" s="27" customFormat="true" ht="16.5" hidden="false" customHeight="true" outlineLevel="0" collapsed="false">
      <c r="A471" s="22"/>
      <c r="B471" s="160"/>
      <c r="C471" s="214" t="s">
        <v>907</v>
      </c>
      <c r="D471" s="214" t="s">
        <v>132</v>
      </c>
      <c r="E471" s="215" t="s">
        <v>908</v>
      </c>
      <c r="F471" s="194" t="s">
        <v>909</v>
      </c>
      <c r="G471" s="164" t="s">
        <v>135</v>
      </c>
      <c r="H471" s="165" t="n">
        <v>3</v>
      </c>
      <c r="I471" s="166"/>
      <c r="J471" s="167" t="n">
        <f aca="false">ROUND(I471*H471,2)</f>
        <v>0</v>
      </c>
      <c r="K471" s="163"/>
      <c r="L471" s="23"/>
      <c r="M471" s="168"/>
      <c r="N471" s="169" t="s">
        <v>40</v>
      </c>
      <c r="O471" s="60"/>
      <c r="P471" s="170" t="n">
        <f aca="false">O471*H471</f>
        <v>0</v>
      </c>
      <c r="Q471" s="170" t="n">
        <v>3E-005</v>
      </c>
      <c r="R471" s="170" t="n">
        <f aca="false">Q471*H471</f>
        <v>9E-005</v>
      </c>
      <c r="S471" s="170" t="n">
        <v>0</v>
      </c>
      <c r="T471" s="171" t="n">
        <f aca="false">S471*H471</f>
        <v>0</v>
      </c>
      <c r="U471" s="22"/>
      <c r="V471" s="22"/>
      <c r="W471" s="22"/>
      <c r="X471" s="22"/>
      <c r="Y471" s="22"/>
      <c r="Z471" s="22"/>
      <c r="AA471" s="22"/>
      <c r="AB471" s="22"/>
      <c r="AC471" s="22"/>
      <c r="AD471" s="22"/>
      <c r="AE471" s="22"/>
      <c r="AR471" s="172" t="s">
        <v>217</v>
      </c>
      <c r="AT471" s="172" t="s">
        <v>132</v>
      </c>
      <c r="AU471" s="172" t="s">
        <v>82</v>
      </c>
      <c r="AY471" s="3" t="s">
        <v>130</v>
      </c>
      <c r="BE471" s="173" t="n">
        <f aca="false">IF(N471="základní",J471,0)</f>
        <v>0</v>
      </c>
      <c r="BF471" s="173" t="n">
        <f aca="false">IF(N471="snížená",J471,0)</f>
        <v>0</v>
      </c>
      <c r="BG471" s="173" t="n">
        <f aca="false">IF(N471="zákl. přenesená",J471,0)</f>
        <v>0</v>
      </c>
      <c r="BH471" s="173" t="n">
        <f aca="false">IF(N471="sníž. přenesená",J471,0)</f>
        <v>0</v>
      </c>
      <c r="BI471" s="173" t="n">
        <f aca="false">IF(N471="nulová",J471,0)</f>
        <v>0</v>
      </c>
      <c r="BJ471" s="3" t="s">
        <v>80</v>
      </c>
      <c r="BK471" s="173" t="n">
        <f aca="false">ROUND(I471*H471,2)</f>
        <v>0</v>
      </c>
      <c r="BL471" s="3" t="s">
        <v>217</v>
      </c>
      <c r="BM471" s="172" t="s">
        <v>910</v>
      </c>
    </row>
    <row r="472" s="146" customFormat="true" ht="22.8" hidden="false" customHeight="true" outlineLevel="0" collapsed="false">
      <c r="B472" s="147"/>
      <c r="D472" s="148" t="s">
        <v>74</v>
      </c>
      <c r="E472" s="148" t="s">
        <v>911</v>
      </c>
      <c r="F472" s="148" t="s">
        <v>912</v>
      </c>
      <c r="I472" s="150"/>
      <c r="J472" s="159" t="n">
        <f aca="false">BK472</f>
        <v>0</v>
      </c>
      <c r="L472" s="147"/>
      <c r="M472" s="152"/>
      <c r="N472" s="153"/>
      <c r="O472" s="153"/>
      <c r="P472" s="154" t="n">
        <f aca="false">SUM(P473:P479)</f>
        <v>0</v>
      </c>
      <c r="Q472" s="153"/>
      <c r="R472" s="154" t="n">
        <f aca="false">SUM(R473:R479)</f>
        <v>0.1686394</v>
      </c>
      <c r="S472" s="153"/>
      <c r="T472" s="155" t="n">
        <f aca="false">SUM(T473:T479)</f>
        <v>0.0304296</v>
      </c>
      <c r="AR472" s="148" t="s">
        <v>82</v>
      </c>
      <c r="AT472" s="156" t="s">
        <v>74</v>
      </c>
      <c r="AU472" s="156" t="s">
        <v>80</v>
      </c>
      <c r="AY472" s="148" t="s">
        <v>130</v>
      </c>
      <c r="BK472" s="157" t="n">
        <f aca="false">SUM(BK473:BK479)</f>
        <v>0</v>
      </c>
    </row>
    <row r="473" s="27" customFormat="true" ht="16.5" hidden="false" customHeight="true" outlineLevel="0" collapsed="false">
      <c r="A473" s="22"/>
      <c r="B473" s="160"/>
      <c r="C473" s="214" t="s">
        <v>913</v>
      </c>
      <c r="D473" s="214" t="s">
        <v>132</v>
      </c>
      <c r="E473" s="215" t="s">
        <v>914</v>
      </c>
      <c r="F473" s="194" t="s">
        <v>915</v>
      </c>
      <c r="G473" s="164" t="s">
        <v>162</v>
      </c>
      <c r="H473" s="165" t="n">
        <v>98.16</v>
      </c>
      <c r="I473" s="166"/>
      <c r="J473" s="167" t="n">
        <f aca="false">ROUND(I473*H473,2)</f>
        <v>0</v>
      </c>
      <c r="K473" s="163" t="s">
        <v>143</v>
      </c>
      <c r="L473" s="23"/>
      <c r="M473" s="168"/>
      <c r="N473" s="169" t="s">
        <v>40</v>
      </c>
      <c r="O473" s="60"/>
      <c r="P473" s="170" t="n">
        <f aca="false">O473*H473</f>
        <v>0</v>
      </c>
      <c r="Q473" s="170" t="n">
        <v>0.001</v>
      </c>
      <c r="R473" s="170" t="n">
        <f aca="false">Q473*H473</f>
        <v>0.09816</v>
      </c>
      <c r="S473" s="170" t="n">
        <v>0.00031</v>
      </c>
      <c r="T473" s="171" t="n">
        <f aca="false">S473*H473</f>
        <v>0.0304296</v>
      </c>
      <c r="U473" s="22"/>
      <c r="V473" s="22"/>
      <c r="W473" s="22"/>
      <c r="X473" s="22"/>
      <c r="Y473" s="22"/>
      <c r="Z473" s="22"/>
      <c r="AA473" s="22"/>
      <c r="AB473" s="22"/>
      <c r="AC473" s="22"/>
      <c r="AD473" s="22"/>
      <c r="AE473" s="22"/>
      <c r="AR473" s="172" t="s">
        <v>217</v>
      </c>
      <c r="AT473" s="172" t="s">
        <v>132</v>
      </c>
      <c r="AU473" s="172" t="s">
        <v>82</v>
      </c>
      <c r="AY473" s="3" t="s">
        <v>130</v>
      </c>
      <c r="BE473" s="173" t="n">
        <f aca="false">IF(N473="základní",J473,0)</f>
        <v>0</v>
      </c>
      <c r="BF473" s="173" t="n">
        <f aca="false">IF(N473="snížená",J473,0)</f>
        <v>0</v>
      </c>
      <c r="BG473" s="173" t="n">
        <f aca="false">IF(N473="zákl. přenesená",J473,0)</f>
        <v>0</v>
      </c>
      <c r="BH473" s="173" t="n">
        <f aca="false">IF(N473="sníž. přenesená",J473,0)</f>
        <v>0</v>
      </c>
      <c r="BI473" s="173" t="n">
        <f aca="false">IF(N473="nulová",J473,0)</f>
        <v>0</v>
      </c>
      <c r="BJ473" s="3" t="s">
        <v>80</v>
      </c>
      <c r="BK473" s="173" t="n">
        <f aca="false">ROUND(I473*H473,2)</f>
        <v>0</v>
      </c>
      <c r="BL473" s="3" t="s">
        <v>217</v>
      </c>
      <c r="BM473" s="172" t="s">
        <v>916</v>
      </c>
    </row>
    <row r="474" s="174" customFormat="true" ht="12.8" hidden="false" customHeight="false" outlineLevel="0" collapsed="false">
      <c r="B474" s="175"/>
      <c r="D474" s="110" t="s">
        <v>145</v>
      </c>
      <c r="E474" s="177"/>
      <c r="F474" s="178" t="s">
        <v>917</v>
      </c>
      <c r="H474" s="179" t="n">
        <v>98.16</v>
      </c>
      <c r="I474" s="180"/>
      <c r="L474" s="175"/>
      <c r="M474" s="181"/>
      <c r="N474" s="182"/>
      <c r="O474" s="182"/>
      <c r="P474" s="182"/>
      <c r="Q474" s="182"/>
      <c r="R474" s="182"/>
      <c r="S474" s="182"/>
      <c r="T474" s="183"/>
      <c r="AT474" s="177" t="s">
        <v>145</v>
      </c>
      <c r="AU474" s="177" t="s">
        <v>82</v>
      </c>
      <c r="AV474" s="174" t="s">
        <v>82</v>
      </c>
      <c r="AW474" s="174" t="s">
        <v>31</v>
      </c>
      <c r="AX474" s="174" t="s">
        <v>80</v>
      </c>
      <c r="AY474" s="177" t="s">
        <v>130</v>
      </c>
    </row>
    <row r="475" s="27" customFormat="true" ht="24.15" hidden="false" customHeight="true" outlineLevel="0" collapsed="false">
      <c r="A475" s="22"/>
      <c r="B475" s="160"/>
      <c r="C475" s="214" t="s">
        <v>918</v>
      </c>
      <c r="D475" s="214" t="s">
        <v>132</v>
      </c>
      <c r="E475" s="215" t="s">
        <v>919</v>
      </c>
      <c r="F475" s="194" t="s">
        <v>920</v>
      </c>
      <c r="G475" s="164" t="s">
        <v>162</v>
      </c>
      <c r="H475" s="165" t="n">
        <v>98.16</v>
      </c>
      <c r="I475" s="166"/>
      <c r="J475" s="167" t="n">
        <f aca="false">ROUND(I475*H475,2)</f>
        <v>0</v>
      </c>
      <c r="K475" s="163" t="s">
        <v>143</v>
      </c>
      <c r="L475" s="23"/>
      <c r="M475" s="168"/>
      <c r="N475" s="169" t="s">
        <v>40</v>
      </c>
      <c r="O475" s="60"/>
      <c r="P475" s="170" t="n">
        <f aca="false">O475*H475</f>
        <v>0</v>
      </c>
      <c r="Q475" s="170" t="n">
        <v>0</v>
      </c>
      <c r="R475" s="170" t="n">
        <f aca="false">Q475*H475</f>
        <v>0</v>
      </c>
      <c r="S475" s="170" t="n">
        <v>0</v>
      </c>
      <c r="T475" s="171" t="n">
        <f aca="false">S475*H475</f>
        <v>0</v>
      </c>
      <c r="U475" s="22"/>
      <c r="V475" s="22"/>
      <c r="W475" s="22"/>
      <c r="X475" s="22"/>
      <c r="Y475" s="22"/>
      <c r="Z475" s="22"/>
      <c r="AA475" s="22"/>
      <c r="AB475" s="22"/>
      <c r="AC475" s="22"/>
      <c r="AD475" s="22"/>
      <c r="AE475" s="22"/>
      <c r="AR475" s="172" t="s">
        <v>217</v>
      </c>
      <c r="AT475" s="172" t="s">
        <v>132</v>
      </c>
      <c r="AU475" s="172" t="s">
        <v>82</v>
      </c>
      <c r="AY475" s="3" t="s">
        <v>130</v>
      </c>
      <c r="BE475" s="173" t="n">
        <f aca="false">IF(N475="základní",J475,0)</f>
        <v>0</v>
      </c>
      <c r="BF475" s="173" t="n">
        <f aca="false">IF(N475="snížená",J475,0)</f>
        <v>0</v>
      </c>
      <c r="BG475" s="173" t="n">
        <f aca="false">IF(N475="zákl. přenesená",J475,0)</f>
        <v>0</v>
      </c>
      <c r="BH475" s="173" t="n">
        <f aca="false">IF(N475="sníž. přenesená",J475,0)</f>
        <v>0</v>
      </c>
      <c r="BI475" s="173" t="n">
        <f aca="false">IF(N475="nulová",J475,0)</f>
        <v>0</v>
      </c>
      <c r="BJ475" s="3" t="s">
        <v>80</v>
      </c>
      <c r="BK475" s="173" t="n">
        <f aca="false">ROUND(I475*H475,2)</f>
        <v>0</v>
      </c>
      <c r="BL475" s="3" t="s">
        <v>217</v>
      </c>
      <c r="BM475" s="172" t="s">
        <v>921</v>
      </c>
    </row>
    <row r="476" s="27" customFormat="true" ht="24.15" hidden="false" customHeight="true" outlineLevel="0" collapsed="false">
      <c r="A476" s="22"/>
      <c r="B476" s="160"/>
      <c r="C476" s="214" t="s">
        <v>922</v>
      </c>
      <c r="D476" s="214" t="s">
        <v>132</v>
      </c>
      <c r="E476" s="215" t="s">
        <v>923</v>
      </c>
      <c r="F476" s="194" t="s">
        <v>924</v>
      </c>
      <c r="G476" s="164" t="s">
        <v>162</v>
      </c>
      <c r="H476" s="165" t="n">
        <v>1</v>
      </c>
      <c r="I476" s="166"/>
      <c r="J476" s="167" t="n">
        <f aca="false">ROUND(I476*H476,2)</f>
        <v>0</v>
      </c>
      <c r="K476" s="163" t="s">
        <v>143</v>
      </c>
      <c r="L476" s="23"/>
      <c r="M476" s="168"/>
      <c r="N476" s="169" t="s">
        <v>40</v>
      </c>
      <c r="O476" s="60"/>
      <c r="P476" s="170" t="n">
        <f aca="false">O476*H476</f>
        <v>0</v>
      </c>
      <c r="Q476" s="170" t="n">
        <v>0.00038</v>
      </c>
      <c r="R476" s="170" t="n">
        <f aca="false">Q476*H476</f>
        <v>0.00038</v>
      </c>
      <c r="S476" s="170" t="n">
        <v>0</v>
      </c>
      <c r="T476" s="171" t="n">
        <f aca="false">S476*H476</f>
        <v>0</v>
      </c>
      <c r="U476" s="22"/>
      <c r="V476" s="22"/>
      <c r="W476" s="22"/>
      <c r="X476" s="22"/>
      <c r="Y476" s="22"/>
      <c r="Z476" s="22"/>
      <c r="AA476" s="22"/>
      <c r="AB476" s="22"/>
      <c r="AC476" s="22"/>
      <c r="AD476" s="22"/>
      <c r="AE476" s="22"/>
      <c r="AR476" s="172" t="s">
        <v>217</v>
      </c>
      <c r="AT476" s="172" t="s">
        <v>132</v>
      </c>
      <c r="AU476" s="172" t="s">
        <v>82</v>
      </c>
      <c r="AY476" s="3" t="s">
        <v>130</v>
      </c>
      <c r="BE476" s="173" t="n">
        <f aca="false">IF(N476="základní",J476,0)</f>
        <v>0</v>
      </c>
      <c r="BF476" s="173" t="n">
        <f aca="false">IF(N476="snížená",J476,0)</f>
        <v>0</v>
      </c>
      <c r="BG476" s="173" t="n">
        <f aca="false">IF(N476="zákl. přenesená",J476,0)</f>
        <v>0</v>
      </c>
      <c r="BH476" s="173" t="n">
        <f aca="false">IF(N476="sníž. přenesená",J476,0)</f>
        <v>0</v>
      </c>
      <c r="BI476" s="173" t="n">
        <f aca="false">IF(N476="nulová",J476,0)</f>
        <v>0</v>
      </c>
      <c r="BJ476" s="3" t="s">
        <v>80</v>
      </c>
      <c r="BK476" s="173" t="n">
        <f aca="false">ROUND(I476*H476,2)</f>
        <v>0</v>
      </c>
      <c r="BL476" s="3" t="s">
        <v>217</v>
      </c>
      <c r="BM476" s="172" t="s">
        <v>925</v>
      </c>
    </row>
    <row r="477" s="27" customFormat="true" ht="24.15" hidden="false" customHeight="true" outlineLevel="0" collapsed="false">
      <c r="A477" s="22"/>
      <c r="B477" s="160"/>
      <c r="C477" s="214" t="s">
        <v>926</v>
      </c>
      <c r="D477" s="214" t="s">
        <v>132</v>
      </c>
      <c r="E477" s="215" t="s">
        <v>927</v>
      </c>
      <c r="F477" s="194" t="s">
        <v>928</v>
      </c>
      <c r="G477" s="164" t="s">
        <v>162</v>
      </c>
      <c r="H477" s="165" t="n">
        <v>143.06</v>
      </c>
      <c r="I477" s="166"/>
      <c r="J477" s="167" t="n">
        <f aca="false">ROUND(I477*H477,2)</f>
        <v>0</v>
      </c>
      <c r="K477" s="163" t="s">
        <v>143</v>
      </c>
      <c r="L477" s="23"/>
      <c r="M477" s="168"/>
      <c r="N477" s="169" t="s">
        <v>40</v>
      </c>
      <c r="O477" s="60"/>
      <c r="P477" s="170" t="n">
        <f aca="false">O477*H477</f>
        <v>0</v>
      </c>
      <c r="Q477" s="170" t="n">
        <v>0.0002</v>
      </c>
      <c r="R477" s="170" t="n">
        <f aca="false">Q477*H477</f>
        <v>0.028612</v>
      </c>
      <c r="S477" s="170" t="n">
        <v>0</v>
      </c>
      <c r="T477" s="171" t="n">
        <f aca="false">S477*H477</f>
        <v>0</v>
      </c>
      <c r="U477" s="22"/>
      <c r="V477" s="22"/>
      <c r="W477" s="22"/>
      <c r="X477" s="22"/>
      <c r="Y477" s="22"/>
      <c r="Z477" s="22"/>
      <c r="AA477" s="22"/>
      <c r="AB477" s="22"/>
      <c r="AC477" s="22"/>
      <c r="AD477" s="22"/>
      <c r="AE477" s="22"/>
      <c r="AR477" s="172" t="s">
        <v>217</v>
      </c>
      <c r="AT477" s="172" t="s">
        <v>132</v>
      </c>
      <c r="AU477" s="172" t="s">
        <v>82</v>
      </c>
      <c r="AY477" s="3" t="s">
        <v>130</v>
      </c>
      <c r="BE477" s="173" t="n">
        <f aca="false">IF(N477="základní",J477,0)</f>
        <v>0</v>
      </c>
      <c r="BF477" s="173" t="n">
        <f aca="false">IF(N477="snížená",J477,0)</f>
        <v>0</v>
      </c>
      <c r="BG477" s="173" t="n">
        <f aca="false">IF(N477="zákl. přenesená",J477,0)</f>
        <v>0</v>
      </c>
      <c r="BH477" s="173" t="n">
        <f aca="false">IF(N477="sníž. přenesená",J477,0)</f>
        <v>0</v>
      </c>
      <c r="BI477" s="173" t="n">
        <f aca="false">IF(N477="nulová",J477,0)</f>
        <v>0</v>
      </c>
      <c r="BJ477" s="3" t="s">
        <v>80</v>
      </c>
      <c r="BK477" s="173" t="n">
        <f aca="false">ROUND(I477*H477,2)</f>
        <v>0</v>
      </c>
      <c r="BL477" s="3" t="s">
        <v>217</v>
      </c>
      <c r="BM477" s="172" t="s">
        <v>929</v>
      </c>
    </row>
    <row r="478" s="174" customFormat="true" ht="12.8" hidden="false" customHeight="false" outlineLevel="0" collapsed="false">
      <c r="B478" s="175"/>
      <c r="D478" s="110" t="s">
        <v>145</v>
      </c>
      <c r="E478" s="177"/>
      <c r="F478" s="178" t="s">
        <v>930</v>
      </c>
      <c r="H478" s="179" t="n">
        <v>143.06</v>
      </c>
      <c r="I478" s="180"/>
      <c r="L478" s="175"/>
      <c r="M478" s="181"/>
      <c r="N478" s="182"/>
      <c r="O478" s="182"/>
      <c r="P478" s="182"/>
      <c r="Q478" s="182"/>
      <c r="R478" s="182"/>
      <c r="S478" s="182"/>
      <c r="T478" s="183"/>
      <c r="AT478" s="177" t="s">
        <v>145</v>
      </c>
      <c r="AU478" s="177" t="s">
        <v>82</v>
      </c>
      <c r="AV478" s="174" t="s">
        <v>82</v>
      </c>
      <c r="AW478" s="174" t="s">
        <v>31</v>
      </c>
      <c r="AX478" s="174" t="s">
        <v>80</v>
      </c>
      <c r="AY478" s="177" t="s">
        <v>130</v>
      </c>
    </row>
    <row r="479" s="27" customFormat="true" ht="24.15" hidden="false" customHeight="true" outlineLevel="0" collapsed="false">
      <c r="A479" s="22"/>
      <c r="B479" s="160"/>
      <c r="C479" s="214" t="s">
        <v>931</v>
      </c>
      <c r="D479" s="214" t="s">
        <v>132</v>
      </c>
      <c r="E479" s="215" t="s">
        <v>932</v>
      </c>
      <c r="F479" s="194" t="s">
        <v>933</v>
      </c>
      <c r="G479" s="164" t="s">
        <v>162</v>
      </c>
      <c r="H479" s="165" t="n">
        <v>143.06</v>
      </c>
      <c r="I479" s="166"/>
      <c r="J479" s="167" t="n">
        <f aca="false">ROUND(I479*H479,2)</f>
        <v>0</v>
      </c>
      <c r="K479" s="163" t="s">
        <v>143</v>
      </c>
      <c r="L479" s="23"/>
      <c r="M479" s="168"/>
      <c r="N479" s="169" t="s">
        <v>40</v>
      </c>
      <c r="O479" s="60"/>
      <c r="P479" s="170" t="n">
        <f aca="false">O479*H479</f>
        <v>0</v>
      </c>
      <c r="Q479" s="170" t="n">
        <v>0.00029</v>
      </c>
      <c r="R479" s="170" t="n">
        <f aca="false">Q479*H479</f>
        <v>0.0414874</v>
      </c>
      <c r="S479" s="170" t="n">
        <v>0</v>
      </c>
      <c r="T479" s="171" t="n">
        <f aca="false">S479*H479</f>
        <v>0</v>
      </c>
      <c r="U479" s="22"/>
      <c r="V479" s="22"/>
      <c r="W479" s="22"/>
      <c r="X479" s="22"/>
      <c r="Y479" s="22"/>
      <c r="Z479" s="22"/>
      <c r="AA479" s="22"/>
      <c r="AB479" s="22"/>
      <c r="AC479" s="22"/>
      <c r="AD479" s="22"/>
      <c r="AE479" s="22"/>
      <c r="AR479" s="172" t="s">
        <v>217</v>
      </c>
      <c r="AT479" s="172" t="s">
        <v>132</v>
      </c>
      <c r="AU479" s="172" t="s">
        <v>82</v>
      </c>
      <c r="AY479" s="3" t="s">
        <v>130</v>
      </c>
      <c r="BE479" s="173" t="n">
        <f aca="false">IF(N479="základní",J479,0)</f>
        <v>0</v>
      </c>
      <c r="BF479" s="173" t="n">
        <f aca="false">IF(N479="snížená",J479,0)</f>
        <v>0</v>
      </c>
      <c r="BG479" s="173" t="n">
        <f aca="false">IF(N479="zákl. přenesená",J479,0)</f>
        <v>0</v>
      </c>
      <c r="BH479" s="173" t="n">
        <f aca="false">IF(N479="sníž. přenesená",J479,0)</f>
        <v>0</v>
      </c>
      <c r="BI479" s="173" t="n">
        <f aca="false">IF(N479="nulová",J479,0)</f>
        <v>0</v>
      </c>
      <c r="BJ479" s="3" t="s">
        <v>80</v>
      </c>
      <c r="BK479" s="173" t="n">
        <f aca="false">ROUND(I479*H479,2)</f>
        <v>0</v>
      </c>
      <c r="BL479" s="3" t="s">
        <v>217</v>
      </c>
      <c r="BM479" s="172" t="s">
        <v>934</v>
      </c>
    </row>
    <row r="480" s="146" customFormat="true" ht="25.9" hidden="false" customHeight="true" outlineLevel="0" collapsed="false">
      <c r="B480" s="147"/>
      <c r="D480" s="148" t="s">
        <v>74</v>
      </c>
      <c r="E480" s="148" t="s">
        <v>935</v>
      </c>
      <c r="F480" s="148" t="s">
        <v>936</v>
      </c>
      <c r="I480" s="150"/>
      <c r="J480" s="151" t="n">
        <f aca="false">BK480</f>
        <v>0</v>
      </c>
      <c r="L480" s="147"/>
      <c r="M480" s="152"/>
      <c r="N480" s="153"/>
      <c r="O480" s="153"/>
      <c r="P480" s="154" t="n">
        <f aca="false">SUM(P481:P486)</f>
        <v>0</v>
      </c>
      <c r="Q480" s="153"/>
      <c r="R480" s="154" t="n">
        <f aca="false">SUM(R481:R486)</f>
        <v>0</v>
      </c>
      <c r="S480" s="153"/>
      <c r="T480" s="155" t="n">
        <f aca="false">SUM(T481:T486)</f>
        <v>0</v>
      </c>
      <c r="AR480" s="148" t="s">
        <v>136</v>
      </c>
      <c r="AT480" s="156" t="s">
        <v>74</v>
      </c>
      <c r="AU480" s="156" t="s">
        <v>75</v>
      </c>
      <c r="AY480" s="148" t="s">
        <v>130</v>
      </c>
      <c r="BK480" s="157" t="n">
        <f aca="false">SUM(BK481:BK486)</f>
        <v>0</v>
      </c>
    </row>
    <row r="481" s="27" customFormat="true" ht="16.5" hidden="false" customHeight="true" outlineLevel="0" collapsed="false">
      <c r="A481" s="22"/>
      <c r="B481" s="160"/>
      <c r="C481" s="214" t="s">
        <v>937</v>
      </c>
      <c r="D481" s="214" t="s">
        <v>132</v>
      </c>
      <c r="E481" s="215" t="s">
        <v>938</v>
      </c>
      <c r="F481" s="194" t="s">
        <v>939</v>
      </c>
      <c r="G481" s="164" t="s">
        <v>940</v>
      </c>
      <c r="H481" s="165" t="n">
        <v>20</v>
      </c>
      <c r="I481" s="166"/>
      <c r="J481" s="167" t="n">
        <f aca="false">ROUND(I481*H481,2)</f>
        <v>0</v>
      </c>
      <c r="K481" s="163" t="s">
        <v>143</v>
      </c>
      <c r="L481" s="23"/>
      <c r="M481" s="168"/>
      <c r="N481" s="169" t="s">
        <v>40</v>
      </c>
      <c r="O481" s="60"/>
      <c r="P481" s="170" t="n">
        <f aca="false">O481*H481</f>
        <v>0</v>
      </c>
      <c r="Q481" s="170" t="n">
        <v>0</v>
      </c>
      <c r="R481" s="170" t="n">
        <f aca="false">Q481*H481</f>
        <v>0</v>
      </c>
      <c r="S481" s="170" t="n">
        <v>0</v>
      </c>
      <c r="T481" s="171" t="n">
        <f aca="false">S481*H481</f>
        <v>0</v>
      </c>
      <c r="U481" s="22"/>
      <c r="V481" s="22"/>
      <c r="W481" s="22"/>
      <c r="X481" s="22"/>
      <c r="Y481" s="22"/>
      <c r="Z481" s="22"/>
      <c r="AA481" s="22"/>
      <c r="AB481" s="22"/>
      <c r="AC481" s="22"/>
      <c r="AD481" s="22"/>
      <c r="AE481" s="22"/>
      <c r="AR481" s="172" t="s">
        <v>941</v>
      </c>
      <c r="AT481" s="172" t="s">
        <v>132</v>
      </c>
      <c r="AU481" s="172" t="s">
        <v>80</v>
      </c>
      <c r="AY481" s="3" t="s">
        <v>130</v>
      </c>
      <c r="BE481" s="173" t="n">
        <f aca="false">IF(N481="základní",J481,0)</f>
        <v>0</v>
      </c>
      <c r="BF481" s="173" t="n">
        <f aca="false">IF(N481="snížená",J481,0)</f>
        <v>0</v>
      </c>
      <c r="BG481" s="173" t="n">
        <f aca="false">IF(N481="zákl. přenesená",J481,0)</f>
        <v>0</v>
      </c>
      <c r="BH481" s="173" t="n">
        <f aca="false">IF(N481="sníž. přenesená",J481,0)</f>
        <v>0</v>
      </c>
      <c r="BI481" s="173" t="n">
        <f aca="false">IF(N481="nulová",J481,0)</f>
        <v>0</v>
      </c>
      <c r="BJ481" s="3" t="s">
        <v>80</v>
      </c>
      <c r="BK481" s="173" t="n">
        <f aca="false">ROUND(I481*H481,2)</f>
        <v>0</v>
      </c>
      <c r="BL481" s="3" t="s">
        <v>941</v>
      </c>
      <c r="BM481" s="172" t="s">
        <v>942</v>
      </c>
    </row>
    <row r="482" s="174" customFormat="true" ht="12.8" hidden="false" customHeight="false" outlineLevel="0" collapsed="false">
      <c r="B482" s="175"/>
      <c r="D482" s="110" t="s">
        <v>145</v>
      </c>
      <c r="E482" s="177"/>
      <c r="F482" s="178" t="s">
        <v>943</v>
      </c>
      <c r="H482" s="179" t="n">
        <v>20</v>
      </c>
      <c r="I482" s="180"/>
      <c r="L482" s="175"/>
      <c r="M482" s="181"/>
      <c r="N482" s="182"/>
      <c r="O482" s="182"/>
      <c r="P482" s="182"/>
      <c r="Q482" s="182"/>
      <c r="R482" s="182"/>
      <c r="S482" s="182"/>
      <c r="T482" s="183"/>
      <c r="AT482" s="177" t="s">
        <v>145</v>
      </c>
      <c r="AU482" s="177" t="s">
        <v>80</v>
      </c>
      <c r="AV482" s="174" t="s">
        <v>82</v>
      </c>
      <c r="AW482" s="174" t="s">
        <v>31</v>
      </c>
      <c r="AX482" s="174" t="s">
        <v>75</v>
      </c>
      <c r="AY482" s="177" t="s">
        <v>130</v>
      </c>
    </row>
    <row r="483" s="204" customFormat="true" ht="12.8" hidden="false" customHeight="false" outlineLevel="0" collapsed="false">
      <c r="B483" s="205"/>
      <c r="D483" s="110" t="s">
        <v>145</v>
      </c>
      <c r="E483" s="206"/>
      <c r="F483" s="207" t="s">
        <v>173</v>
      </c>
      <c r="H483" s="208" t="n">
        <v>20</v>
      </c>
      <c r="I483" s="209"/>
      <c r="L483" s="205"/>
      <c r="M483" s="210"/>
      <c r="N483" s="211"/>
      <c r="O483" s="211"/>
      <c r="P483" s="211"/>
      <c r="Q483" s="211"/>
      <c r="R483" s="211"/>
      <c r="S483" s="211"/>
      <c r="T483" s="212"/>
      <c r="AT483" s="206" t="s">
        <v>145</v>
      </c>
      <c r="AU483" s="206" t="s">
        <v>80</v>
      </c>
      <c r="AV483" s="204" t="s">
        <v>136</v>
      </c>
      <c r="AW483" s="204" t="s">
        <v>31</v>
      </c>
      <c r="AX483" s="204" t="s">
        <v>80</v>
      </c>
      <c r="AY483" s="206" t="s">
        <v>130</v>
      </c>
    </row>
    <row r="484" s="27" customFormat="true" ht="16.5" hidden="false" customHeight="true" outlineLevel="0" collapsed="false">
      <c r="A484" s="22"/>
      <c r="B484" s="160"/>
      <c r="C484" s="214" t="s">
        <v>944</v>
      </c>
      <c r="D484" s="214" t="s">
        <v>132</v>
      </c>
      <c r="E484" s="215" t="s">
        <v>945</v>
      </c>
      <c r="F484" s="194" t="s">
        <v>946</v>
      </c>
      <c r="G484" s="164" t="s">
        <v>940</v>
      </c>
      <c r="H484" s="165" t="n">
        <v>16</v>
      </c>
      <c r="I484" s="166"/>
      <c r="J484" s="167" t="n">
        <f aca="false">ROUND(I484*H484,2)</f>
        <v>0</v>
      </c>
      <c r="K484" s="163" t="s">
        <v>143</v>
      </c>
      <c r="L484" s="23"/>
      <c r="M484" s="168"/>
      <c r="N484" s="169" t="s">
        <v>40</v>
      </c>
      <c r="O484" s="60"/>
      <c r="P484" s="170" t="n">
        <f aca="false">O484*H484</f>
        <v>0</v>
      </c>
      <c r="Q484" s="170" t="n">
        <v>0</v>
      </c>
      <c r="R484" s="170" t="n">
        <f aca="false">Q484*H484</f>
        <v>0</v>
      </c>
      <c r="S484" s="170" t="n">
        <v>0</v>
      </c>
      <c r="T484" s="171" t="n">
        <f aca="false">S484*H484</f>
        <v>0</v>
      </c>
      <c r="U484" s="22"/>
      <c r="V484" s="22"/>
      <c r="W484" s="22"/>
      <c r="X484" s="22"/>
      <c r="Y484" s="22"/>
      <c r="Z484" s="22"/>
      <c r="AA484" s="22"/>
      <c r="AB484" s="22"/>
      <c r="AC484" s="22"/>
      <c r="AD484" s="22"/>
      <c r="AE484" s="22"/>
      <c r="AR484" s="172" t="s">
        <v>941</v>
      </c>
      <c r="AT484" s="172" t="s">
        <v>132</v>
      </c>
      <c r="AU484" s="172" t="s">
        <v>80</v>
      </c>
      <c r="AY484" s="3" t="s">
        <v>130</v>
      </c>
      <c r="BE484" s="173" t="n">
        <f aca="false">IF(N484="základní",J484,0)</f>
        <v>0</v>
      </c>
      <c r="BF484" s="173" t="n">
        <f aca="false">IF(N484="snížená",J484,0)</f>
        <v>0</v>
      </c>
      <c r="BG484" s="173" t="n">
        <f aca="false">IF(N484="zákl. přenesená",J484,0)</f>
        <v>0</v>
      </c>
      <c r="BH484" s="173" t="n">
        <f aca="false">IF(N484="sníž. přenesená",J484,0)</f>
        <v>0</v>
      </c>
      <c r="BI484" s="173" t="n">
        <f aca="false">IF(N484="nulová",J484,0)</f>
        <v>0</v>
      </c>
      <c r="BJ484" s="3" t="s">
        <v>80</v>
      </c>
      <c r="BK484" s="173" t="n">
        <f aca="false">ROUND(I484*H484,2)</f>
        <v>0</v>
      </c>
      <c r="BL484" s="3" t="s">
        <v>941</v>
      </c>
      <c r="BM484" s="172" t="s">
        <v>947</v>
      </c>
    </row>
    <row r="485" s="174" customFormat="true" ht="12.8" hidden="false" customHeight="false" outlineLevel="0" collapsed="false">
      <c r="B485" s="175"/>
      <c r="D485" s="110" t="s">
        <v>145</v>
      </c>
      <c r="E485" s="177"/>
      <c r="F485" s="178" t="s">
        <v>948</v>
      </c>
      <c r="H485" s="179" t="n">
        <v>16</v>
      </c>
      <c r="I485" s="180"/>
      <c r="L485" s="175"/>
      <c r="M485" s="181"/>
      <c r="N485" s="182"/>
      <c r="O485" s="182"/>
      <c r="P485" s="182"/>
      <c r="Q485" s="182"/>
      <c r="R485" s="182"/>
      <c r="S485" s="182"/>
      <c r="T485" s="183"/>
      <c r="AT485" s="177" t="s">
        <v>145</v>
      </c>
      <c r="AU485" s="177" t="s">
        <v>80</v>
      </c>
      <c r="AV485" s="174" t="s">
        <v>82</v>
      </c>
      <c r="AW485" s="174" t="s">
        <v>31</v>
      </c>
      <c r="AX485" s="174" t="s">
        <v>75</v>
      </c>
      <c r="AY485" s="177" t="s">
        <v>130</v>
      </c>
    </row>
    <row r="486" s="204" customFormat="true" ht="12.8" hidden="false" customHeight="false" outlineLevel="0" collapsed="false">
      <c r="B486" s="205"/>
      <c r="D486" s="110" t="s">
        <v>145</v>
      </c>
      <c r="E486" s="206"/>
      <c r="F486" s="207" t="s">
        <v>173</v>
      </c>
      <c r="H486" s="208" t="n">
        <v>16</v>
      </c>
      <c r="I486" s="209"/>
      <c r="L486" s="205"/>
      <c r="M486" s="210"/>
      <c r="N486" s="211"/>
      <c r="O486" s="211"/>
      <c r="P486" s="211"/>
      <c r="Q486" s="211"/>
      <c r="R486" s="211"/>
      <c r="S486" s="211"/>
      <c r="T486" s="212"/>
      <c r="AT486" s="206" t="s">
        <v>145</v>
      </c>
      <c r="AU486" s="206" t="s">
        <v>80</v>
      </c>
      <c r="AV486" s="204" t="s">
        <v>136</v>
      </c>
      <c r="AW486" s="204" t="s">
        <v>31</v>
      </c>
      <c r="AX486" s="204" t="s">
        <v>80</v>
      </c>
      <c r="AY486" s="206" t="s">
        <v>130</v>
      </c>
    </row>
    <row r="487" s="146" customFormat="true" ht="25.9" hidden="false" customHeight="true" outlineLevel="0" collapsed="false">
      <c r="B487" s="147"/>
      <c r="D487" s="148" t="s">
        <v>74</v>
      </c>
      <c r="E487" s="148" t="s">
        <v>949</v>
      </c>
      <c r="F487" s="148" t="s">
        <v>950</v>
      </c>
      <c r="I487" s="150"/>
      <c r="J487" s="151" t="n">
        <f aca="false">BK487</f>
        <v>0</v>
      </c>
      <c r="L487" s="147"/>
      <c r="M487" s="152"/>
      <c r="N487" s="153"/>
      <c r="O487" s="153"/>
      <c r="P487" s="154" t="n">
        <f aca="false">P488+P490+P492</f>
        <v>0</v>
      </c>
      <c r="Q487" s="153"/>
      <c r="R487" s="154" t="n">
        <f aca="false">R488+R490+R492</f>
        <v>0</v>
      </c>
      <c r="S487" s="153"/>
      <c r="T487" s="155" t="n">
        <f aca="false">T488+T490+T492</f>
        <v>0</v>
      </c>
      <c r="AR487" s="148" t="s">
        <v>159</v>
      </c>
      <c r="AT487" s="156" t="s">
        <v>74</v>
      </c>
      <c r="AU487" s="156" t="s">
        <v>75</v>
      </c>
      <c r="AY487" s="148" t="s">
        <v>130</v>
      </c>
      <c r="BK487" s="157" t="n">
        <f aca="false">BK488+BK490+BK492</f>
        <v>0</v>
      </c>
    </row>
    <row r="488" s="146" customFormat="true" ht="22.8" hidden="false" customHeight="true" outlineLevel="0" collapsed="false">
      <c r="B488" s="147"/>
      <c r="D488" s="148" t="s">
        <v>74</v>
      </c>
      <c r="E488" s="148" t="s">
        <v>951</v>
      </c>
      <c r="F488" s="148" t="s">
        <v>952</v>
      </c>
      <c r="I488" s="150"/>
      <c r="J488" s="159" t="n">
        <f aca="false">BK488</f>
        <v>0</v>
      </c>
      <c r="L488" s="147"/>
      <c r="M488" s="152"/>
      <c r="N488" s="153"/>
      <c r="O488" s="153"/>
      <c r="P488" s="154" t="n">
        <f aca="false">P489</f>
        <v>0</v>
      </c>
      <c r="Q488" s="153"/>
      <c r="R488" s="154" t="n">
        <f aca="false">R489</f>
        <v>0</v>
      </c>
      <c r="S488" s="153"/>
      <c r="T488" s="155" t="n">
        <f aca="false">T489</f>
        <v>0</v>
      </c>
      <c r="AR488" s="148" t="s">
        <v>159</v>
      </c>
      <c r="AT488" s="156" t="s">
        <v>74</v>
      </c>
      <c r="AU488" s="156" t="s">
        <v>80</v>
      </c>
      <c r="AY488" s="148" t="s">
        <v>130</v>
      </c>
      <c r="BK488" s="157" t="n">
        <f aca="false">BK489</f>
        <v>0</v>
      </c>
    </row>
    <row r="489" s="27" customFormat="true" ht="16.5" hidden="false" customHeight="true" outlineLevel="0" collapsed="false">
      <c r="A489" s="22"/>
      <c r="B489" s="160"/>
      <c r="C489" s="214" t="s">
        <v>953</v>
      </c>
      <c r="D489" s="214" t="s">
        <v>132</v>
      </c>
      <c r="E489" s="215" t="s">
        <v>954</v>
      </c>
      <c r="F489" s="194" t="s">
        <v>955</v>
      </c>
      <c r="G489" s="164" t="s">
        <v>135</v>
      </c>
      <c r="H489" s="165" t="n">
        <v>1</v>
      </c>
      <c r="I489" s="166"/>
      <c r="J489" s="167" t="n">
        <f aca="false">ROUND(I489*H489,2)</f>
        <v>0</v>
      </c>
      <c r="K489" s="163" t="s">
        <v>143</v>
      </c>
      <c r="L489" s="23"/>
      <c r="M489" s="168"/>
      <c r="N489" s="169" t="s">
        <v>40</v>
      </c>
      <c r="O489" s="60"/>
      <c r="P489" s="170" t="n">
        <f aca="false">O489*H489</f>
        <v>0</v>
      </c>
      <c r="Q489" s="170" t="n">
        <v>0</v>
      </c>
      <c r="R489" s="170" t="n">
        <f aca="false">Q489*H489</f>
        <v>0</v>
      </c>
      <c r="S489" s="170" t="n">
        <v>0</v>
      </c>
      <c r="T489" s="171" t="n">
        <f aca="false">S489*H489</f>
        <v>0</v>
      </c>
      <c r="U489" s="22"/>
      <c r="V489" s="22"/>
      <c r="W489" s="22"/>
      <c r="X489" s="22"/>
      <c r="Y489" s="22"/>
      <c r="Z489" s="22"/>
      <c r="AA489" s="22"/>
      <c r="AB489" s="22"/>
      <c r="AC489" s="22"/>
      <c r="AD489" s="22"/>
      <c r="AE489" s="22"/>
      <c r="AR489" s="172" t="s">
        <v>956</v>
      </c>
      <c r="AT489" s="172" t="s">
        <v>132</v>
      </c>
      <c r="AU489" s="172" t="s">
        <v>82</v>
      </c>
      <c r="AY489" s="3" t="s">
        <v>130</v>
      </c>
      <c r="BE489" s="173" t="n">
        <f aca="false">IF(N489="základní",J489,0)</f>
        <v>0</v>
      </c>
      <c r="BF489" s="173" t="n">
        <f aca="false">IF(N489="snížená",J489,0)</f>
        <v>0</v>
      </c>
      <c r="BG489" s="173" t="n">
        <f aca="false">IF(N489="zákl. přenesená",J489,0)</f>
        <v>0</v>
      </c>
      <c r="BH489" s="173" t="n">
        <f aca="false">IF(N489="sníž. přenesená",J489,0)</f>
        <v>0</v>
      </c>
      <c r="BI489" s="173" t="n">
        <f aca="false">IF(N489="nulová",J489,0)</f>
        <v>0</v>
      </c>
      <c r="BJ489" s="3" t="s">
        <v>80</v>
      </c>
      <c r="BK489" s="173" t="n">
        <f aca="false">ROUND(I489*H489,2)</f>
        <v>0</v>
      </c>
      <c r="BL489" s="3" t="s">
        <v>956</v>
      </c>
      <c r="BM489" s="172" t="s">
        <v>957</v>
      </c>
    </row>
    <row r="490" s="146" customFormat="true" ht="22.8" hidden="false" customHeight="true" outlineLevel="0" collapsed="false">
      <c r="B490" s="147"/>
      <c r="D490" s="148" t="s">
        <v>74</v>
      </c>
      <c r="E490" s="148" t="s">
        <v>958</v>
      </c>
      <c r="F490" s="148" t="s">
        <v>959</v>
      </c>
      <c r="I490" s="150"/>
      <c r="J490" s="159" t="n">
        <f aca="false">BK490</f>
        <v>0</v>
      </c>
      <c r="L490" s="147"/>
      <c r="M490" s="152"/>
      <c r="N490" s="153"/>
      <c r="O490" s="153"/>
      <c r="P490" s="154" t="n">
        <f aca="false">P491</f>
        <v>0</v>
      </c>
      <c r="Q490" s="153"/>
      <c r="R490" s="154" t="n">
        <f aca="false">R491</f>
        <v>0</v>
      </c>
      <c r="S490" s="153"/>
      <c r="T490" s="155" t="n">
        <f aca="false">T491</f>
        <v>0</v>
      </c>
      <c r="AR490" s="148" t="s">
        <v>159</v>
      </c>
      <c r="AT490" s="156" t="s">
        <v>74</v>
      </c>
      <c r="AU490" s="156" t="s">
        <v>80</v>
      </c>
      <c r="AY490" s="148" t="s">
        <v>130</v>
      </c>
      <c r="BK490" s="157" t="n">
        <f aca="false">BK491</f>
        <v>0</v>
      </c>
    </row>
    <row r="491" s="27" customFormat="true" ht="16.5" hidden="false" customHeight="true" outlineLevel="0" collapsed="false">
      <c r="A491" s="22"/>
      <c r="B491" s="160"/>
      <c r="C491" s="214" t="s">
        <v>960</v>
      </c>
      <c r="D491" s="214" t="s">
        <v>132</v>
      </c>
      <c r="E491" s="215" t="s">
        <v>961</v>
      </c>
      <c r="F491" s="194" t="s">
        <v>962</v>
      </c>
      <c r="G491" s="164" t="s">
        <v>135</v>
      </c>
      <c r="H491" s="165" t="n">
        <v>1</v>
      </c>
      <c r="I491" s="166"/>
      <c r="J491" s="167" t="n">
        <f aca="false">ROUND(I491*H491,2)</f>
        <v>0</v>
      </c>
      <c r="K491" s="163" t="s">
        <v>143</v>
      </c>
      <c r="L491" s="23"/>
      <c r="M491" s="168"/>
      <c r="N491" s="169" t="s">
        <v>40</v>
      </c>
      <c r="O491" s="60"/>
      <c r="P491" s="170" t="n">
        <f aca="false">O491*H491</f>
        <v>0</v>
      </c>
      <c r="Q491" s="170" t="n">
        <v>0</v>
      </c>
      <c r="R491" s="170" t="n">
        <f aca="false">Q491*H491</f>
        <v>0</v>
      </c>
      <c r="S491" s="170" t="n">
        <v>0</v>
      </c>
      <c r="T491" s="171" t="n">
        <f aca="false">S491*H491</f>
        <v>0</v>
      </c>
      <c r="U491" s="22"/>
      <c r="V491" s="22"/>
      <c r="W491" s="22"/>
      <c r="X491" s="22"/>
      <c r="Y491" s="22"/>
      <c r="Z491" s="22"/>
      <c r="AA491" s="22"/>
      <c r="AB491" s="22"/>
      <c r="AC491" s="22"/>
      <c r="AD491" s="22"/>
      <c r="AE491" s="22"/>
      <c r="AR491" s="172" t="s">
        <v>956</v>
      </c>
      <c r="AT491" s="172" t="s">
        <v>132</v>
      </c>
      <c r="AU491" s="172" t="s">
        <v>82</v>
      </c>
      <c r="AY491" s="3" t="s">
        <v>130</v>
      </c>
      <c r="BE491" s="173" t="n">
        <f aca="false">IF(N491="základní",J491,0)</f>
        <v>0</v>
      </c>
      <c r="BF491" s="173" t="n">
        <f aca="false">IF(N491="snížená",J491,0)</f>
        <v>0</v>
      </c>
      <c r="BG491" s="173" t="n">
        <f aca="false">IF(N491="zákl. přenesená",J491,0)</f>
        <v>0</v>
      </c>
      <c r="BH491" s="173" t="n">
        <f aca="false">IF(N491="sníž. přenesená",J491,0)</f>
        <v>0</v>
      </c>
      <c r="BI491" s="173" t="n">
        <f aca="false">IF(N491="nulová",J491,0)</f>
        <v>0</v>
      </c>
      <c r="BJ491" s="3" t="s">
        <v>80</v>
      </c>
      <c r="BK491" s="173" t="n">
        <f aca="false">ROUND(I491*H491,2)</f>
        <v>0</v>
      </c>
      <c r="BL491" s="3" t="s">
        <v>956</v>
      </c>
      <c r="BM491" s="172" t="s">
        <v>963</v>
      </c>
    </row>
    <row r="492" s="146" customFormat="true" ht="22.8" hidden="false" customHeight="true" outlineLevel="0" collapsed="false">
      <c r="B492" s="147"/>
      <c r="D492" s="148" t="s">
        <v>74</v>
      </c>
      <c r="E492" s="148" t="s">
        <v>964</v>
      </c>
      <c r="F492" s="148" t="s">
        <v>965</v>
      </c>
      <c r="I492" s="150"/>
      <c r="J492" s="159" t="n">
        <f aca="false">BK492</f>
        <v>0</v>
      </c>
      <c r="L492" s="147"/>
      <c r="M492" s="152"/>
      <c r="N492" s="153"/>
      <c r="O492" s="153"/>
      <c r="P492" s="154" t="n">
        <f aca="false">P493</f>
        <v>0</v>
      </c>
      <c r="Q492" s="153"/>
      <c r="R492" s="154" t="n">
        <f aca="false">R493</f>
        <v>0</v>
      </c>
      <c r="S492" s="153"/>
      <c r="T492" s="155" t="n">
        <f aca="false">T493</f>
        <v>0</v>
      </c>
      <c r="AR492" s="148" t="s">
        <v>159</v>
      </c>
      <c r="AT492" s="156" t="s">
        <v>74</v>
      </c>
      <c r="AU492" s="156" t="s">
        <v>80</v>
      </c>
      <c r="AY492" s="148" t="s">
        <v>130</v>
      </c>
      <c r="BK492" s="157" t="n">
        <f aca="false">BK493</f>
        <v>0</v>
      </c>
    </row>
    <row r="493" s="27" customFormat="true" ht="16.5" hidden="false" customHeight="true" outlineLevel="0" collapsed="false">
      <c r="A493" s="22"/>
      <c r="B493" s="160"/>
      <c r="C493" s="214" t="s">
        <v>966</v>
      </c>
      <c r="D493" s="214" t="s">
        <v>132</v>
      </c>
      <c r="E493" s="215" t="s">
        <v>967</v>
      </c>
      <c r="F493" s="194" t="s">
        <v>968</v>
      </c>
      <c r="G493" s="164" t="s">
        <v>135</v>
      </c>
      <c r="H493" s="165" t="n">
        <v>1</v>
      </c>
      <c r="I493" s="166"/>
      <c r="J493" s="167" t="n">
        <f aca="false">ROUND(I493*H493,2)</f>
        <v>0</v>
      </c>
      <c r="K493" s="163" t="s">
        <v>143</v>
      </c>
      <c r="L493" s="23"/>
      <c r="M493" s="219"/>
      <c r="N493" s="220" t="s">
        <v>40</v>
      </c>
      <c r="O493" s="221"/>
      <c r="P493" s="222" t="n">
        <f aca="false">O493*H493</f>
        <v>0</v>
      </c>
      <c r="Q493" s="222" t="n">
        <v>0</v>
      </c>
      <c r="R493" s="222" t="n">
        <f aca="false">Q493*H493</f>
        <v>0</v>
      </c>
      <c r="S493" s="222" t="n">
        <v>0</v>
      </c>
      <c r="T493" s="223" t="n">
        <f aca="false">S493*H493</f>
        <v>0</v>
      </c>
      <c r="U493" s="22"/>
      <c r="V493" s="22"/>
      <c r="W493" s="22"/>
      <c r="X493" s="22"/>
      <c r="Y493" s="22"/>
      <c r="Z493" s="22"/>
      <c r="AA493" s="22"/>
      <c r="AB493" s="22"/>
      <c r="AC493" s="22"/>
      <c r="AD493" s="22"/>
      <c r="AE493" s="22"/>
      <c r="AR493" s="172" t="s">
        <v>956</v>
      </c>
      <c r="AT493" s="172" t="s">
        <v>132</v>
      </c>
      <c r="AU493" s="172" t="s">
        <v>82</v>
      </c>
      <c r="AY493" s="3" t="s">
        <v>130</v>
      </c>
      <c r="BE493" s="173" t="n">
        <f aca="false">IF(N493="základní",J493,0)</f>
        <v>0</v>
      </c>
      <c r="BF493" s="173" t="n">
        <f aca="false">IF(N493="snížená",J493,0)</f>
        <v>0</v>
      </c>
      <c r="BG493" s="173" t="n">
        <f aca="false">IF(N493="zákl. přenesená",J493,0)</f>
        <v>0</v>
      </c>
      <c r="BH493" s="173" t="n">
        <f aca="false">IF(N493="sníž. přenesená",J493,0)</f>
        <v>0</v>
      </c>
      <c r="BI493" s="173" t="n">
        <f aca="false">IF(N493="nulová",J493,0)</f>
        <v>0</v>
      </c>
      <c r="BJ493" s="3" t="s">
        <v>80</v>
      </c>
      <c r="BK493" s="173" t="n">
        <f aca="false">ROUND(I493*H493,2)</f>
        <v>0</v>
      </c>
      <c r="BL493" s="3" t="s">
        <v>956</v>
      </c>
      <c r="BM493" s="172" t="s">
        <v>969</v>
      </c>
    </row>
    <row r="494" s="27" customFormat="true" ht="6.95" hidden="false" customHeight="true" outlineLevel="0" collapsed="false">
      <c r="A494" s="22"/>
      <c r="B494" s="44"/>
      <c r="C494" s="45"/>
      <c r="D494" s="45"/>
      <c r="E494" s="45"/>
      <c r="F494" s="45"/>
      <c r="G494" s="45"/>
      <c r="H494" s="45"/>
      <c r="I494" s="45"/>
      <c r="J494" s="45"/>
      <c r="K494" s="45"/>
      <c r="L494" s="23"/>
      <c r="M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  <c r="AA494" s="22"/>
      <c r="AB494" s="22"/>
      <c r="AC494" s="22"/>
      <c r="AD494" s="22"/>
      <c r="AE494" s="22"/>
    </row>
    <row r="495" customFormat="false" ht="12.8" hidden="false" customHeight="false" outlineLevel="0" collapsed="false">
      <c r="C495" s="224"/>
      <c r="D495" s="224"/>
      <c r="E495" s="224"/>
      <c r="F495" s="224"/>
    </row>
    <row r="496" customFormat="false" ht="12.8" hidden="false" customHeight="false" outlineLevel="0" collapsed="false">
      <c r="C496" s="224"/>
      <c r="D496" s="224"/>
      <c r="E496" s="224"/>
      <c r="F496" s="224"/>
    </row>
    <row r="497" customFormat="false" ht="12.8" hidden="false" customHeight="false" outlineLevel="0" collapsed="false">
      <c r="C497" s="224"/>
      <c r="D497" s="224"/>
      <c r="E497" s="224"/>
      <c r="F497" s="224"/>
    </row>
  </sheetData>
  <autoFilter ref="C137:K493"/>
  <mergeCells count="6">
    <mergeCell ref="L2:V2"/>
    <mergeCell ref="E7:H7"/>
    <mergeCell ref="E16:H16"/>
    <mergeCell ref="E25:H25"/>
    <mergeCell ref="E85:H85"/>
    <mergeCell ref="E130:H130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LibreOffice/7.3.0.3$Windows_X86_64 LibreOffice_project/0f246aa12d0eee4a0f7adcefbf7c878fc2238db3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2022-05-03T16:41:57Z</dcterms:created>
  <dc:creator>Eva-TOSH\Eva</dc:creator>
  <dc:description/>
  <dc:language>cs-CZ</dc:language>
  <cp:lastModifiedBy/>
  <dcterms:modified xsi:type="dcterms:W3CDTF">2022-05-03T18:44:39Z</dcterms:modified>
  <cp:revision>1</cp:revision>
  <dc:subject/>
  <dc:title/>
</cp:coreProperties>
</file>